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7П2к5" sheetId="1" r:id="rId1"/>
  </sheets>
  <externalReferences>
    <externalReference r:id="rId2"/>
  </externalReferences>
  <definedNames>
    <definedName name="_xlnm.Print_Titles" localSheetId="0">'7П2к5'!$6:$6</definedName>
    <definedName name="_xlnm.Print_Area" localSheetId="0">'7П2к5'!$A$1:$I$193</definedName>
  </definedNames>
  <calcPr calcId="144525"/>
</workbook>
</file>

<file path=xl/calcChain.xml><?xml version="1.0" encoding="utf-8"?>
<calcChain xmlns="http://schemas.openxmlformats.org/spreadsheetml/2006/main">
  <c r="H193" i="1" l="1"/>
  <c r="H180" i="1"/>
  <c r="H176" i="1"/>
  <c r="H173" i="1"/>
  <c r="H172" i="1"/>
  <c r="H171" i="1"/>
  <c r="H169" i="1"/>
  <c r="G168" i="1"/>
  <c r="H168" i="1" s="1"/>
  <c r="H167" i="1" s="1"/>
  <c r="H165" i="1"/>
  <c r="G164" i="1"/>
  <c r="F164" i="1"/>
  <c r="H164" i="1" s="1"/>
  <c r="H163" i="1" s="1"/>
  <c r="H158" i="1"/>
  <c r="H157" i="1"/>
  <c r="H156" i="1"/>
  <c r="H153" i="1" s="1"/>
  <c r="H150" i="1"/>
  <c r="G150" i="1"/>
  <c r="H149" i="1"/>
  <c r="H148" i="1"/>
  <c r="H146" i="1"/>
  <c r="G145" i="1"/>
  <c r="H145" i="1" s="1"/>
  <c r="F145" i="1"/>
  <c r="G142" i="1"/>
  <c r="F142" i="1"/>
  <c r="H142" i="1" s="1"/>
  <c r="G141" i="1"/>
  <c r="F141" i="1"/>
  <c r="H141" i="1" s="1"/>
  <c r="H136" i="1"/>
  <c r="H127" i="1"/>
  <c r="H126" i="1"/>
  <c r="H125" i="1"/>
  <c r="H124" i="1"/>
  <c r="H123" i="1"/>
  <c r="H109" i="1"/>
  <c r="H107" i="1" s="1"/>
  <c r="H106" i="1"/>
  <c r="H104" i="1"/>
  <c r="H103" i="1"/>
  <c r="H101" i="1" s="1"/>
  <c r="H99" i="1"/>
  <c r="H98" i="1"/>
  <c r="H97" i="1"/>
  <c r="H96" i="1" s="1"/>
  <c r="H84" i="1"/>
  <c r="H83" i="1" s="1"/>
  <c r="H82" i="1"/>
  <c r="H81" i="1"/>
  <c r="H79" i="1"/>
  <c r="H76" i="1"/>
  <c r="H75" i="1"/>
  <c r="H70" i="1"/>
  <c r="H66" i="1"/>
  <c r="H61" i="1"/>
  <c r="H60" i="1"/>
  <c r="H58" i="1"/>
  <c r="H57" i="1"/>
  <c r="H55" i="1"/>
  <c r="H52" i="1"/>
  <c r="H51" i="1" s="1"/>
  <c r="H45" i="1"/>
  <c r="H43" i="1"/>
  <c r="H42" i="1"/>
  <c r="G41" i="1"/>
  <c r="F41" i="1"/>
  <c r="H41" i="1" s="1"/>
  <c r="H40" i="1" s="1"/>
  <c r="H39" i="1"/>
  <c r="H38" i="1"/>
  <c r="G37" i="1"/>
  <c r="F37" i="1"/>
  <c r="H37" i="1" s="1"/>
  <c r="H36" i="1"/>
  <c r="H35" i="1"/>
  <c r="H33" i="1" s="1"/>
  <c r="H30" i="1"/>
  <c r="H29" i="1" s="1"/>
  <c r="G28" i="1"/>
  <c r="F28" i="1"/>
  <c r="H28" i="1" s="1"/>
  <c r="G27" i="1"/>
  <c r="F27" i="1"/>
  <c r="H27" i="1" s="1"/>
  <c r="G26" i="1"/>
  <c r="F26" i="1"/>
  <c r="H26" i="1" s="1"/>
  <c r="G25" i="1"/>
  <c r="F25" i="1"/>
  <c r="H25" i="1" s="1"/>
  <c r="H24" i="1"/>
  <c r="G22" i="1"/>
  <c r="F22" i="1"/>
  <c r="G21" i="1"/>
  <c r="F21" i="1"/>
  <c r="H21" i="1" s="1"/>
  <c r="G20" i="1"/>
  <c r="F20" i="1"/>
  <c r="H20" i="1" s="1"/>
  <c r="G19" i="1"/>
  <c r="F19" i="1"/>
  <c r="H19" i="1" s="1"/>
  <c r="G17" i="1"/>
  <c r="F17" i="1"/>
  <c r="H17" i="1" s="1"/>
  <c r="G16" i="1"/>
  <c r="F16" i="1"/>
  <c r="H16" i="1" s="1"/>
  <c r="G15" i="1"/>
  <c r="F15" i="1"/>
  <c r="H15" i="1" s="1"/>
  <c r="H14" i="1" s="1"/>
  <c r="G13" i="1"/>
  <c r="F13" i="1"/>
  <c r="H13" i="1" s="1"/>
  <c r="H12" i="1"/>
  <c r="G12" i="1"/>
  <c r="F12" i="1"/>
  <c r="G11" i="1"/>
  <c r="H11" i="1" s="1"/>
  <c r="F11" i="1"/>
  <c r="G10" i="1"/>
  <c r="F10" i="1"/>
  <c r="H10" i="1" s="1"/>
  <c r="G9" i="1"/>
  <c r="F9" i="1"/>
  <c r="H9" i="1" s="1"/>
  <c r="H7" i="1"/>
  <c r="I4" i="1"/>
  <c r="A3" i="1"/>
  <c r="H18" i="1" l="1"/>
  <c r="H8" i="1" s="1"/>
  <c r="H192" i="1" s="1"/>
  <c r="H194" i="1" s="1"/>
  <c r="H44" i="1"/>
  <c r="H137" i="1"/>
</calcChain>
</file>

<file path=xl/sharedStrings.xml><?xml version="1.0" encoding="utf-8"?>
<sst xmlns="http://schemas.openxmlformats.org/spreadsheetml/2006/main" count="666" uniqueCount="400">
  <si>
    <t>Отчет о проведении работ (оказании услуг) по содержанию и ремонту общего имущества МКД</t>
  </si>
  <si>
    <t xml:space="preserve">Открытое акционерное общество "РЭУ-22 района Измайлово"   </t>
  </si>
  <si>
    <t>№ п/п</t>
  </si>
  <si>
    <t>Наименование работ (услуг)</t>
  </si>
  <si>
    <t>Фактическая периодичность работ (услуг)</t>
  </si>
  <si>
    <t>Единица измерения работ (услуг)</t>
  </si>
  <si>
    <t>Фактическое количество / объем</t>
  </si>
  <si>
    <t>Фактическая стоимость за единицу работ (услуг), руб</t>
  </si>
  <si>
    <t>фактическая стоимость в год за работы (услуги), тыс. руб</t>
  </si>
  <si>
    <t xml:space="preserve">Свдения о причинах отклонения от плана </t>
  </si>
  <si>
    <t>Работы (услуги) по управлению многоквартирным домом</t>
  </si>
  <si>
    <t>По факту выполненных работ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</si>
  <si>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</si>
  <si>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</si>
  <si>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</si>
  <si>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раз в день кроме выходных и праздничных дней</t>
  </si>
  <si>
    <t>КВ. М</t>
  </si>
  <si>
    <t>2.2</t>
  </si>
  <si>
    <t>Влажное подметание лестничных площадок и маршей выше 2-го этажа</t>
  </si>
  <si>
    <t>раз в неделю</t>
  </si>
  <si>
    <t>2.3</t>
  </si>
  <si>
    <t>Влажное подметание места перед загрузочными клапанами мусоропроводов</t>
  </si>
  <si>
    <t>2.4</t>
  </si>
  <si>
    <t>Уборка загрузочных клапанов мусоропровода</t>
  </si>
  <si>
    <t>клапанов</t>
  </si>
  <si>
    <t>2.5</t>
  </si>
  <si>
    <t>Мытье пола кабины лифта</t>
  </si>
  <si>
    <t>2.6</t>
  </si>
  <si>
    <t>Мытье лестничных площадок и маршей</t>
  </si>
  <si>
    <t>2.6.1</t>
  </si>
  <si>
    <t>Мытье лестничных площадок и маршей нижних 2-х этажей</t>
  </si>
  <si>
    <t>раза в месяц</t>
  </si>
  <si>
    <t>кв. м</t>
  </si>
  <si>
    <t>2.6.2.</t>
  </si>
  <si>
    <t>Мытье лестничных площадок и маршей выше 2-го этажа</t>
  </si>
  <si>
    <t>2.7.</t>
  </si>
  <si>
    <t>Мытье окон</t>
  </si>
  <si>
    <t>1 раза в год</t>
  </si>
  <si>
    <t>2.8.</t>
  </si>
  <si>
    <t>Влажная протирка</t>
  </si>
  <si>
    <t>2.8.1.</t>
  </si>
  <si>
    <t>Влажная протирка стен на лестничных клетках</t>
  </si>
  <si>
    <t>раз в год</t>
  </si>
  <si>
    <t>2.8.2.</t>
  </si>
  <si>
    <t>Влажная протирка плафонов на лестничных клетках</t>
  </si>
  <si>
    <t>шт.</t>
  </si>
  <si>
    <t>2.8.3.</t>
  </si>
  <si>
    <t>Влажная протирка дверных полотен на лестничных клетках</t>
  </si>
  <si>
    <t>2.8.4.</t>
  </si>
  <si>
    <t>Влажная протирка подоконников</t>
  </si>
  <si>
    <t>2 раза в год</t>
  </si>
  <si>
    <t>2.8.5</t>
  </si>
  <si>
    <t>Влажная протирка оконных решеток</t>
  </si>
  <si>
    <t>2.8.6</t>
  </si>
  <si>
    <t>Влажная протирка чердачных лестниц</t>
  </si>
  <si>
    <t>2.8.7.</t>
  </si>
  <si>
    <t>Влажная протирка отопительных приборов</t>
  </si>
  <si>
    <t>2раза в год</t>
  </si>
  <si>
    <t>2.8.8.</t>
  </si>
  <si>
    <t>Влажная протирка шкафов для электросчетчиков, слаботочных устройств</t>
  </si>
  <si>
    <t>2.8.9.</t>
  </si>
  <si>
    <t>Влажная протирка почтовых ящиков</t>
  </si>
  <si>
    <t>2.8.10.</t>
  </si>
  <si>
    <t>Влажная протирка стен, дверей кабины лифта</t>
  </si>
  <si>
    <t>2 раза в месяц</t>
  </si>
  <si>
    <t>2.9.</t>
  </si>
  <si>
    <t>Очистка кровли</t>
  </si>
  <si>
    <t>2.9.1.</t>
  </si>
  <si>
    <t>Очистка кровли и ее элементов (в том числе козырьков над подъездами) от мусора и листьев</t>
  </si>
  <si>
    <t>2.9.2.</t>
  </si>
  <si>
    <t>Очистка кровли от снега</t>
  </si>
  <si>
    <t>-</t>
  </si>
  <si>
    <t>2.9.3.</t>
  </si>
  <si>
    <t>Очистка кровли от снега и наледеобразований</t>
  </si>
  <si>
    <t>2.10.</t>
  </si>
  <si>
    <t>Смена частей водосточных труб и прочистка внутреннего водостока</t>
  </si>
  <si>
    <t>2.10.1.</t>
  </si>
  <si>
    <t>Смена частей водосточных труб</t>
  </si>
  <si>
    <t>В течение суток после обнаружения</t>
  </si>
  <si>
    <t>2.10.2.</t>
  </si>
  <si>
    <t>Прочистка водоприемной воронки внутреннего водостока</t>
  </si>
  <si>
    <t>кх</t>
  </si>
  <si>
    <t>2.11.</t>
  </si>
  <si>
    <t>Очистка подвалов и чердаков от мусора</t>
  </si>
  <si>
    <t>2.12.</t>
  </si>
  <si>
    <t>Уборка мусороприемной камеры</t>
  </si>
  <si>
    <t>ежедневно</t>
  </si>
  <si>
    <t>2.13.</t>
  </si>
  <si>
    <t>Ремонт почтовых ящиков, установка, смена замка</t>
  </si>
  <si>
    <t>В течении суток с момента получения заявки</t>
  </si>
  <si>
    <t>ШТ.</t>
  </si>
  <si>
    <t>2.14.</t>
  </si>
  <si>
    <t>Иное (Работы по содержанию помещений, входящих в состав общего имущества в многоквартирном доме)</t>
  </si>
  <si>
    <t>Работы по обеспечению вывоза твердых бытовых отходов</t>
  </si>
  <si>
    <t>3.1.</t>
  </si>
  <si>
    <t>Удаление мусора из мусороприемных камер</t>
  </si>
  <si>
    <t>куб.м.</t>
  </si>
  <si>
    <t>3.2.</t>
  </si>
  <si>
    <t>Иное (Работы по обеспечению вывоза твердых бытовых отходов)</t>
  </si>
  <si>
    <t>Работы по обеспечению вывоза крупногабаритного мусора</t>
  </si>
  <si>
    <t>Работы по содержанию и ремонту конструктивных элементов (несущих и ненесущих конструкций) многоквартирных домов</t>
  </si>
  <si>
    <t>5.1.</t>
  </si>
  <si>
    <t>Фундамент</t>
  </si>
  <si>
    <t>5.1.1.</t>
  </si>
  <si>
    <t>Восстановление поврежденных участков фундаментов</t>
  </si>
  <si>
    <t>Осмотр раз в год. По итогам осмотра работы включаются в план текущего ремонта</t>
  </si>
  <si>
    <t>5.1.2.</t>
  </si>
  <si>
    <t>Восстановление гидроизоляции и систем водоотвода фундаментов</t>
  </si>
  <si>
    <t>КХ</t>
  </si>
  <si>
    <t>5.1.3.</t>
  </si>
  <si>
    <t>Восстановление поврежденных участков вентиляционных продухов</t>
  </si>
  <si>
    <t>5.1.4.</t>
  </si>
  <si>
    <t>Восстановление поврежденных участков входов в подвалы</t>
  </si>
  <si>
    <t>5.1.5.</t>
  </si>
  <si>
    <t>Иное (Фундамент)</t>
  </si>
  <si>
    <t>5.2.</t>
  </si>
  <si>
    <t>Стены и фасад</t>
  </si>
  <si>
    <t>5.2.1.</t>
  </si>
  <si>
    <t>Герметизация стыков стен и фасадов</t>
  </si>
  <si>
    <t>м</t>
  </si>
  <si>
    <t>5.2.2.</t>
  </si>
  <si>
    <t>Заделка и восстановление архитектурных элементов</t>
  </si>
  <si>
    <t>5.2.3</t>
  </si>
  <si>
    <t>Ремонт штукатурки гладких фасадов</t>
  </si>
  <si>
    <t>Работа не выполняется</t>
  </si>
  <si>
    <t>5.2.4</t>
  </si>
  <si>
    <t>Окраска, промывка фасадов</t>
  </si>
  <si>
    <t>5.2.5</t>
  </si>
  <si>
    <t>Восстановление поврежденных участков цоколей</t>
  </si>
  <si>
    <t>Устранение по мере обнаружения дефектов</t>
  </si>
  <si>
    <t>5.2.6</t>
  </si>
  <si>
    <t>Окраска, промывка цоколей</t>
  </si>
  <si>
    <t>5.2.7.</t>
  </si>
  <si>
    <t>Смена пластмассового короба домового знака или уличного указателя</t>
  </si>
  <si>
    <t>5.2.8</t>
  </si>
  <si>
    <t>Восстановление гидроизоляции между цокольной частью здания и стенами</t>
  </si>
  <si>
    <t>5.2.9</t>
  </si>
  <si>
    <t>Иное (Стены и фасад)</t>
  </si>
  <si>
    <t>5.3.</t>
  </si>
  <si>
    <t>Перекрытия</t>
  </si>
  <si>
    <t>5.3.1.</t>
  </si>
  <si>
    <t>Частичная смена отдельных деревянных элементов</t>
  </si>
  <si>
    <t>5.3.2.</t>
  </si>
  <si>
    <t>Заделка швов и трещин</t>
  </si>
  <si>
    <t>5.3.3.</t>
  </si>
  <si>
    <t>Укрепление и окраска</t>
  </si>
  <si>
    <t>5.3.4.</t>
  </si>
  <si>
    <t>Иное (Перекрытия)</t>
  </si>
  <si>
    <t>5.4.</t>
  </si>
  <si>
    <t>Крыши</t>
  </si>
  <si>
    <t>5.4.1.</t>
  </si>
  <si>
    <t>Усиление элементов деревянной стропильной системы</t>
  </si>
  <si>
    <t>5.4.2.</t>
  </si>
  <si>
    <t>Устранение неисправностей и ремонт стальных, асбестоцементных и других кровельных покрытий</t>
  </si>
  <si>
    <t>5.4.3.</t>
  </si>
  <si>
    <t>Разборка и ремонт кровли из рулонных материалов</t>
  </si>
  <si>
    <t>5.4.4.</t>
  </si>
  <si>
    <t>Ремонт конструкций и элементов крыш</t>
  </si>
  <si>
    <t>5.4.4.1</t>
  </si>
  <si>
    <t>Ремонт частей водосточных труб</t>
  </si>
  <si>
    <t>5.4.4.2</t>
  </si>
  <si>
    <t>Ремонт металлической парапетной решетки</t>
  </si>
  <si>
    <t>5.4.5.</t>
  </si>
  <si>
    <t>Окраска конструкций и элементов крыши</t>
  </si>
  <si>
    <t>5.4.6.</t>
  </si>
  <si>
    <t>Иное (Крыши)</t>
  </si>
  <si>
    <t>5.5.</t>
  </si>
  <si>
    <t>Оконные и дверные заполнения на лестничных клетках и во вспомогательных помещениях общего пользования, входные двери</t>
  </si>
  <si>
    <t>5.5.1.</t>
  </si>
  <si>
    <t>Ремонт дверей в помещениях общего пользования</t>
  </si>
  <si>
    <t>5.5.2.</t>
  </si>
  <si>
    <t>Замена дверей в помещениях общего пользования</t>
  </si>
  <si>
    <t>5.5.3.</t>
  </si>
  <si>
    <t>Ремонт или замена входных дверей в подъезды</t>
  </si>
  <si>
    <t>5.5.4.</t>
  </si>
  <si>
    <t>Ремонт окон в помещениях общего пользования</t>
  </si>
  <si>
    <t>5.5.5.</t>
  </si>
  <si>
    <t>Замена окон в помещениях общего пользования</t>
  </si>
  <si>
    <t>5.5.6.</t>
  </si>
  <si>
    <t>Установка и текущий ремонт доводчиков</t>
  </si>
  <si>
    <t>5.5.7.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</si>
  <si>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</si>
  <si>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5.6.</t>
  </si>
  <si>
    <t>Лестницы, пандусы, крыльца, козырьки над входами в подъезды, подвалы и над балконами верхних этажей</t>
  </si>
  <si>
    <t>5.6.1.</t>
  </si>
  <si>
    <t>Восстановление лестницы</t>
  </si>
  <si>
    <t>5.6.2.</t>
  </si>
  <si>
    <t>Замена лестницы</t>
  </si>
  <si>
    <t>5.6.3.</t>
  </si>
  <si>
    <t>Восстановление пандуса</t>
  </si>
  <si>
    <t>5.6.4.</t>
  </si>
  <si>
    <t>Замена пандуса</t>
  </si>
  <si>
    <t>5.6.5.</t>
  </si>
  <si>
    <t>Восстановление крыльца</t>
  </si>
  <si>
    <t>5.6.6.</t>
  </si>
  <si>
    <t>Замена крыльца</t>
  </si>
  <si>
    <t>5.6.7.</t>
  </si>
  <si>
    <t>Восстановление козырьков над входами в подъезды, ремонт кровельного покрытия козырьков, ложных балконов</t>
  </si>
  <si>
    <t>5.6.8.</t>
  </si>
  <si>
    <t>Замена козырьков над входами в подъезды</t>
  </si>
  <si>
    <t>5.6.9.</t>
  </si>
  <si>
    <t>Восстановление конструкций над балконами верхних этажей</t>
  </si>
  <si>
    <t>5.6.10.</t>
  </si>
  <si>
    <t>Замена конструкций над балконами верхних этажей</t>
  </si>
  <si>
    <t>5.6.11.</t>
  </si>
  <si>
    <t>Ремонт полов (на лестницах, чердаках, в холлах и подвалах)</t>
  </si>
  <si>
    <t>5.6.12.</t>
  </si>
  <si>
    <t>Иное (Лестницы, пандусы, крыльца, козырьки над входами в подъезды, подвалы и над балконами верхних этажей)</t>
  </si>
  <si>
    <t>Устранение по мере обнаружения дефекта</t>
  </si>
  <si>
    <t>5.7.</t>
  </si>
  <si>
    <t>Внутренняя отделка в подъездах, технических помещениях, и других помещениях общего пользования</t>
  </si>
  <si>
    <t>5.7.1.</t>
  </si>
  <si>
    <t>Восстановление отделки стен</t>
  </si>
  <si>
    <t>5.7.2.</t>
  </si>
  <si>
    <t>Восстановление отделки потолков</t>
  </si>
  <si>
    <t>5.7.3.</t>
  </si>
  <si>
    <t>Ремонт лестничных клеток</t>
  </si>
  <si>
    <t>5.7.4.</t>
  </si>
  <si>
    <t>Ремонт технических и вспомогательных помещений</t>
  </si>
  <si>
    <t>5.8.</t>
  </si>
  <si>
    <t>Ремонт чердаков, подвалов</t>
  </si>
  <si>
    <t>5.8.1.</t>
  </si>
  <si>
    <t>Утепление чердачных перекрытий</t>
  </si>
  <si>
    <t>В ходе подготовки к эксплуатации дома в осенне-зимний период</t>
  </si>
  <si>
    <t>5.8.2.</t>
  </si>
  <si>
    <t>Утепление трубопроводов в чердачных помещениях</t>
  </si>
  <si>
    <t>5.8.3.</t>
  </si>
  <si>
    <t>Утепление трубопроводов в подвальных помещениях</t>
  </si>
  <si>
    <t>5.8.4.</t>
  </si>
  <si>
    <t>Изготовление новых или ремонт существующих ходовых досок и переходных мостиков на чердаках, в подвалах</t>
  </si>
  <si>
    <t>5.8.5</t>
  </si>
  <si>
    <t>Иное (Ремонт чердаков, подвалов)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</si>
  <si>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</si>
  <si>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6.1.</t>
  </si>
  <si>
    <t>Консервация (расконсервация) поливочной системы</t>
  </si>
  <si>
    <t>6.2.</t>
  </si>
  <si>
    <t>Ремонт, регулировка, промывка и опрессовка систем центрального отопления, утепление бойлеров</t>
  </si>
  <si>
    <t>6.3.</t>
  </si>
  <si>
    <t>Утепление вентиляционных и дымовых каналов</t>
  </si>
  <si>
    <t>6.4.</t>
  </si>
  <si>
    <t>Прочистка вентиляционных и дымовых каналов</t>
  </si>
  <si>
    <t>6.5.</t>
  </si>
  <si>
    <t>Ремонт и утепление наружных водоразборных кранов</t>
  </si>
  <si>
    <t>6.6.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</si>
  <si>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</si>
  <si>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6.7.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</si>
  <si>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</si>
  <si>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6.8.</t>
  </si>
  <si>
    <t>Проверка исправности канализационных вытяжек</t>
  </si>
  <si>
    <t>6.9.</t>
  </si>
  <si>
    <t>Устранение засора внутреннего канализационного трубопровода</t>
  </si>
  <si>
    <t>Незамедлительное реагирование с момента получения заявки</t>
  </si>
  <si>
    <t>ЕД.</t>
  </si>
  <si>
    <t>6.10.</t>
  </si>
  <si>
    <t>Регулировка и наладка систем автоматики расширительных баков</t>
  </si>
  <si>
    <t>6.11.</t>
  </si>
  <si>
    <t>Проверка заземления оболочки электрокабеля, оборудования (насосы, щитовые вентиляторы и др.)</t>
  </si>
  <si>
    <t>6.12.</t>
  </si>
  <si>
    <t>Замеры сопротивления изоляции проводов, трубопроводов и восстановление цепей заземления</t>
  </si>
  <si>
    <t>раз в месяц</t>
  </si>
  <si>
    <t>6.13.</t>
  </si>
  <si>
    <t>Поверка общедомовых приборов учета горячего и холодного водоснабжения, отопления, электроснабжения</t>
  </si>
  <si>
    <t>6.14.</t>
  </si>
  <si>
    <t>Ремонт общедомовых приборов учета горячего и холодного водоснабжения, отопления, электроснабжения</t>
  </si>
  <si>
    <t>6.15.</t>
  </si>
  <si>
    <t>Обслуживание ламп-сигналов</t>
  </si>
  <si>
    <t>Круглосуточно</t>
  </si>
  <si>
    <t>6.16.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</si>
  <si>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</si>
  <si>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6.17.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</si>
  <si>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</si>
  <si>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6.18.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</si>
  <si>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</si>
  <si>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6.19.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</si>
  <si>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</si>
  <si>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6.20.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</si>
  <si>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</si>
  <si>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6.21.</t>
  </si>
  <si>
    <t>Гидропневматическая очистка системы отопления</t>
  </si>
  <si>
    <t>6.22.</t>
  </si>
  <si>
    <t>Обслуживание и ремонт АУУТЭ</t>
  </si>
  <si>
    <t>6.23.</t>
  </si>
  <si>
    <t>Обслуживание и ремонт АСКУЭ</t>
  </si>
  <si>
    <t>6.24.</t>
  </si>
  <si>
    <t>Обслуживание и ремонт насосных пунктов</t>
  </si>
  <si>
    <t>6.25.</t>
  </si>
  <si>
    <t>Обслуживание и ремонт тепловых пунктов</t>
  </si>
  <si>
    <t>6.26.</t>
  </si>
  <si>
    <t>Обслуживание и ремонт крышных газовых котельных</t>
  </si>
  <si>
    <t>6.27.</t>
  </si>
  <si>
    <t>Ремонт электрооборудования (эл. щитков, замена АВР (аварийное включение резерва) и др. работы)</t>
  </si>
  <si>
    <t>6.28.</t>
  </si>
  <si>
    <t>Техническое обслуживание светильников дежурного освещения</t>
  </si>
  <si>
    <t>6.29.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</si>
  <si>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</si>
  <si>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Работы по содержанию и ремонту мусоропроводов в многоквартирном доме</t>
  </si>
  <si>
    <t>7.1.</t>
  </si>
  <si>
    <t>Восстановление работоспособности вентиляционных и промывочных устройств, мусороприемных клапанов и шиберных устройств</t>
  </si>
  <si>
    <t>7.2.</t>
  </si>
  <si>
    <t>Профилактический осмотр мусоропроводов</t>
  </si>
  <si>
    <t>7.3.</t>
  </si>
  <si>
    <t>Видеодиагностика внутренней поверхности асбестоцементных стволов мусоропровода</t>
  </si>
  <si>
    <t>7.4.</t>
  </si>
  <si>
    <t>7.5.</t>
  </si>
  <si>
    <t>Мойка сменных мусоросборников</t>
  </si>
  <si>
    <t>7.6.</t>
  </si>
  <si>
    <t>Мойка нижней части ствола и шибера мусоропровода</t>
  </si>
  <si>
    <t>7.7.</t>
  </si>
  <si>
    <t>Очистка и дезинфекция всех элементов ствола мусоропровода</t>
  </si>
  <si>
    <t>7.8.</t>
  </si>
  <si>
    <t>Дезинфекция мусоросборников</t>
  </si>
  <si>
    <t>1 раз в месяц</t>
  </si>
  <si>
    <t>мусоросборник</t>
  </si>
  <si>
    <t>7.9.</t>
  </si>
  <si>
    <t>Устранение засора</t>
  </si>
  <si>
    <t>по мере необходимости</t>
  </si>
  <si>
    <t>1 засор</t>
  </si>
  <si>
    <t>7.10.</t>
  </si>
  <si>
    <t>Мелкий ремонт неисправностей мусоропровода</t>
  </si>
  <si>
    <t>7.11.</t>
  </si>
  <si>
    <t>Иное (Работы по содержанию и ремонту мусоропроводов в многоквартирном доме)</t>
  </si>
  <si>
    <t>1 клапан</t>
  </si>
  <si>
    <t>Работы по содержанию и ремонту лифта (лифтов) в многоквартирном доме</t>
  </si>
  <si>
    <t>8.1</t>
  </si>
  <si>
    <t>Обслуживание лифтов и лифтового оборудования</t>
  </si>
  <si>
    <t>8.2.</t>
  </si>
  <si>
    <t>Организация системы диспетчерского контроля и обеспечение диспетчерской связи с кабиной лифта</t>
  </si>
  <si>
    <t>8.3.</t>
  </si>
  <si>
    <t>Иное (Работы по содержанию и ремонту лифта (лифтов) в многоквартирном доме)</t>
  </si>
  <si>
    <t>Работы по обеспечению требований пожарной безопасности</t>
  </si>
  <si>
    <t>9.1.</t>
  </si>
  <si>
    <t>Осмотр пожарной сигнализации и средств пожаротушения</t>
  </si>
  <si>
    <t>9.2.</t>
  </si>
  <si>
    <t>Обслуживание систем дымоудаления и противопожарной автоматики</t>
  </si>
  <si>
    <t>9.3.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</si>
  <si>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</si>
  <si>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9.4.</t>
  </si>
  <si>
    <t>Иное (Работы по обеспечению требований пожарной безопасности)</t>
  </si>
  <si>
    <t>Работы по содержанию и ремонту систем вентиляции</t>
  </si>
  <si>
    <t>10.1.</t>
  </si>
  <si>
    <t>Проверка наличия тяги в дымоходах, вентиляционных каналах</t>
  </si>
  <si>
    <t>10.2.</t>
  </si>
  <si>
    <t>Регулировка и наладка систем вентиляции</t>
  </si>
  <si>
    <t>10.3.</t>
  </si>
  <si>
    <t>Замена и восстановление работоспособности отдельных общедомовых элементов</t>
  </si>
  <si>
    <t>10.4.</t>
  </si>
  <si>
    <t>Иное (Работы по содержанию и ремонту систем вентиляции)</t>
  </si>
  <si>
    <t>Работы по содержанию и ремонту систем внутридомового газового оборудования</t>
  </si>
  <si>
    <t>11.1.</t>
  </si>
  <si>
    <t>Проверка состояния системы внутридомового газового оборудования и ее отдельных элементов</t>
  </si>
  <si>
    <t>11.2.</t>
  </si>
  <si>
    <t>Замена и восстановление работоспособности отдельных элементов системы внутридомового газового оборудования</t>
  </si>
  <si>
    <t>11.3.</t>
  </si>
  <si>
    <t>Иное (Работы по содержанию и ремонту систем внутридомового газового оборудования)</t>
  </si>
  <si>
    <t>Обеспечение устранения аварий на внутридомовых инженерных системах в многоквартирном доме</t>
  </si>
  <si>
    <t>12.1.</t>
  </si>
  <si>
    <t>Устранение аварии</t>
  </si>
  <si>
    <t>12.2.</t>
  </si>
  <si>
    <t>Выполнение заявок населения</t>
  </si>
  <si>
    <t>12.3.</t>
  </si>
  <si>
    <t>Иное (Обеспечение устранения аварий на внутридомовых инженерных системах в многоквартирном доме)</t>
  </si>
  <si>
    <t>Расход электроэнергии, потребленной на дежурное освещение мест общего пользования и работу лифтов (общедомовые нужды)</t>
  </si>
  <si>
    <t>Расход воды на общедомовые нужды</t>
  </si>
  <si>
    <t>Проведение дератизации и дезинсекции помещений, входящих в состав общего имущества в многоквартирном доме</t>
  </si>
  <si>
    <t>15.1.</t>
  </si>
  <si>
    <t>Дератизация</t>
  </si>
  <si>
    <t>15.2.</t>
  </si>
  <si>
    <t>Дезинсекция</t>
  </si>
  <si>
    <t>Прочие работы и услуги по содержанию и ремонту общего имущества в многоквартирном доме</t>
  </si>
  <si>
    <t>16.1.</t>
  </si>
  <si>
    <t>Техническая инвентаризация</t>
  </si>
  <si>
    <t>16.2.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</si>
  <si>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</si>
  <si>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16.3.</t>
  </si>
  <si>
    <t>Иное (Прочие работы и услуги по содержанию и ремонту общего имущества в многоквартирном доме)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</si>
  <si>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</si>
  <si>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17.1.</t>
  </si>
  <si>
    <t>Подметание земельного участка в летний период</t>
  </si>
  <si>
    <t>17.2.</t>
  </si>
  <si>
    <t>Полив тротуаров</t>
  </si>
  <si>
    <t>17.3.</t>
  </si>
  <si>
    <t>Уборка мусора с газона, очистка урн</t>
  </si>
  <si>
    <t>17.4.</t>
  </si>
  <si>
    <t>Уборка мусора на контейнерных площадках</t>
  </si>
  <si>
    <t>17.5.</t>
  </si>
  <si>
    <t>Полив газонов</t>
  </si>
  <si>
    <t>17.6.</t>
  </si>
  <si>
    <t>Стрижка газонов</t>
  </si>
  <si>
    <t>17.7.</t>
  </si>
  <si>
    <t>Подрезка деревьев и кустов</t>
  </si>
  <si>
    <t>17.8.</t>
  </si>
  <si>
    <t>Очистка и ремонт детских и спортивных площадок, элементов благоустройства</t>
  </si>
  <si>
    <t>17.9.</t>
  </si>
  <si>
    <t>Сдвижка и подметание снега</t>
  </si>
  <si>
    <t>17.10.</t>
  </si>
  <si>
    <t>Ликвидация скользкости</t>
  </si>
  <si>
    <t>17.11.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</si>
  <si>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</si>
  <si>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Итого по факту:</t>
  </si>
  <si>
    <t>Справочно: Планово-нормативные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</si>
</sst>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333333"/>
      <name val="Helvetica"/>
      <family val="2"/>
    </font>
    <font>
      <sz val="11"/>
      <color rgb="FF333333"/>
      <name val="Helvetica"/>
      <family val="2"/>
    </font>
    <font>
      <b/>
      <sz val="11"/>
      <color theme="1"/>
      <name val="Calibri"/>
      <family val="2"/>
      <scheme val="minor"/>
    </font>
    <font>
      <sz val="11"/>
      <name val="Helvetica"/>
      <family val="2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333333"/>
      <name val="Helvetica"/>
      <family val="2"/>
    </font>
    <font>
      <b/>
      <sz val="11"/>
      <name val="Helvetica"/>
      <family val="2"/>
    </font>
    <font>
      <b/>
      <sz val="11"/>
      <name val="Calibri"/>
      <family val="2"/>
      <scheme val="minor"/>
    </font>
    <font>
      <b/>
      <sz val="16"/>
      <color rgb="FF333333"/>
      <name val="Helvetica"/>
      <family val="2"/>
    </font>
    <font>
      <b/>
      <sz val="16"/>
      <color theme="1"/>
      <name val="Calibri"/>
      <family val="2"/>
      <charset val="204"/>
      <scheme val="minor"/>
    </font>
    <font>
      <sz val="16"/>
      <color rgb="FF333333"/>
      <name val="Helvetica"/>
      <family val="2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0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5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164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0" fontId="7" fillId="0" borderId="1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 wrapText="1"/>
    </xf>
    <xf numFmtId="0" fontId="8" fillId="0" borderId="2" xfId="0" applyFont="1" applyFill="1" applyBorder="1"/>
    <xf numFmtId="0" fontId="8" fillId="0" borderId="0" xfId="0" applyFont="1" applyFill="1"/>
    <xf numFmtId="49" fontId="8" fillId="0" borderId="2" xfId="0" applyNumberFormat="1" applyFont="1" applyFill="1" applyBorder="1"/>
    <xf numFmtId="0" fontId="0" fillId="0" borderId="2" xfId="0" applyFill="1" applyBorder="1"/>
    <xf numFmtId="0" fontId="0" fillId="0" borderId="1" xfId="0" applyFill="1" applyBorder="1" applyAlignment="1">
      <alignment horizontal="center" vertical="center"/>
    </xf>
    <xf numFmtId="49" fontId="0" fillId="0" borderId="2" xfId="0" applyNumberFormat="1" applyFill="1" applyBorder="1"/>
    <xf numFmtId="49" fontId="4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/>
    <xf numFmtId="0" fontId="1" fillId="0" borderId="1" xfId="0" applyFont="1" applyFill="1" applyBorder="1"/>
    <xf numFmtId="16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0" fillId="0" borderId="1" xfId="0" applyFont="1" applyFill="1" applyBorder="1" applyAlignment="1">
      <alignment vertical="center" wrapText="1"/>
    </xf>
    <xf numFmtId="40" fontId="5" fillId="0" borderId="1" xfId="0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/>
    <xf numFmtId="0" fontId="13" fillId="0" borderId="0" xfId="0" applyFont="1" applyFill="1" applyAlignment="1">
      <alignment vertical="center" wrapText="1"/>
    </xf>
    <xf numFmtId="164" fontId="14" fillId="0" borderId="0" xfId="0" applyNumberFormat="1" applyFont="1" applyFill="1"/>
    <xf numFmtId="49" fontId="0" fillId="0" borderId="0" xfId="0" applyNumberFormat="1" applyFill="1"/>
    <xf numFmtId="0" fontId="15" fillId="0" borderId="0" xfId="0" applyFont="1" applyFill="1" applyAlignment="1">
      <alignment vertical="center" wrapText="1"/>
    </xf>
    <xf numFmtId="165" fontId="0" fillId="0" borderId="0" xfId="0" applyNumberForma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2025&#1092;&#1080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"/>
      <sheetName val="ДУиППАиАПСиСОУЭ"/>
      <sheetName val="Аварийка"/>
      <sheetName val="МосГАЗ"/>
      <sheetName val="Мослифт"/>
      <sheetName val="МЭС"/>
      <sheetName val="МВК"/>
      <sheetName val="убор пл без уд"/>
      <sheetName val="убор пл лифт"/>
      <sheetName val="убр пл все уд"/>
      <sheetName val="3П7_17"/>
      <sheetName val="5П8"/>
      <sheetName val="5П18"/>
      <sheetName val="6П4"/>
      <sheetName val="6П6"/>
      <sheetName val="6П7"/>
      <sheetName val="6П9"/>
      <sheetName val="6П12"/>
      <sheetName val="6П13"/>
      <sheetName val="6П16Ак1"/>
      <sheetName val="6П16Ак2"/>
      <sheetName val="6П17"/>
      <sheetName val="7П16к1"/>
      <sheetName val="7П2к3"/>
      <sheetName val="7П2к5"/>
      <sheetName val="7П3_9"/>
      <sheetName val="7П6к1"/>
      <sheetName val="7П6к3"/>
      <sheetName val="8П13"/>
      <sheetName val="8П14к2"/>
      <sheetName val="9П1к1"/>
      <sheetName val="9П1к2"/>
      <sheetName val="9П1к3"/>
      <sheetName val="9П3к3"/>
      <sheetName val="9П5"/>
      <sheetName val="9П5к2"/>
      <sheetName val="9П5к3"/>
      <sheetName val="9П7"/>
      <sheetName val="9П13к2"/>
      <sheetName val="Ип-т69_2"/>
      <sheetName val="Ип-т71"/>
      <sheetName val="Изм77к1"/>
      <sheetName val="Перв44_20"/>
      <sheetName val="Перв46"/>
      <sheetName val="Перв52"/>
      <sheetName val="П56"/>
      <sheetName val="П58к1"/>
      <sheetName val="П58Б"/>
      <sheetName val="П60"/>
      <sheetName val="П60к1"/>
      <sheetName val="НП1"/>
      <sheetName val="НП3"/>
      <sheetName val="НП5"/>
      <sheetName val="НП7"/>
      <sheetName val="НП8"/>
      <sheetName val="НП10"/>
      <sheetName val="НП11"/>
      <sheetName val="НП12Б"/>
      <sheetName val="НП13"/>
      <sheetName val="НП19А"/>
    </sheetNames>
    <sheetDataSet>
      <sheetData sheetId="0">
        <row r="2">
          <cell r="B2" t="str">
            <v>за 2025г.</v>
          </cell>
        </row>
        <row r="18">
          <cell r="B18" t="str">
            <v>Парковая 7-я ул. д.2 к.5</v>
          </cell>
          <cell r="H18">
            <v>1191950.3999999999</v>
          </cell>
        </row>
      </sheetData>
      <sheetData sheetId="1"/>
      <sheetData sheetId="2">
        <row r="18">
          <cell r="F18">
            <v>838.06</v>
          </cell>
        </row>
      </sheetData>
      <sheetData sheetId="3">
        <row r="18">
          <cell r="F18">
            <v>60</v>
          </cell>
          <cell r="G18">
            <v>557.43516666666665</v>
          </cell>
        </row>
      </sheetData>
      <sheetData sheetId="4">
        <row r="12">
          <cell r="G12">
            <v>4067.4360000000001</v>
          </cell>
          <cell r="J12">
            <v>48809.232000000004</v>
          </cell>
        </row>
      </sheetData>
      <sheetData sheetId="5">
        <row r="18">
          <cell r="R18">
            <v>16748.160000000003</v>
          </cell>
        </row>
      </sheetData>
      <sheetData sheetId="6">
        <row r="18">
          <cell r="T18">
            <v>29459.608499999995</v>
          </cell>
        </row>
      </sheetData>
      <sheetData sheetId="7"/>
      <sheetData sheetId="8"/>
      <sheetData sheetId="9">
        <row r="6">
          <cell r="G6">
            <v>356.12</v>
          </cell>
          <cell r="AD6">
            <v>78.099999999999994</v>
          </cell>
        </row>
        <row r="8">
          <cell r="G8">
            <v>312.06</v>
          </cell>
          <cell r="AD8">
            <v>234.29999999999998</v>
          </cell>
        </row>
        <row r="10">
          <cell r="G10">
            <v>470.34</v>
          </cell>
          <cell r="AD10">
            <v>78.099999999999994</v>
          </cell>
        </row>
        <row r="12">
          <cell r="G12">
            <v>360.6</v>
          </cell>
          <cell r="AD12">
            <v>234.29999999999998</v>
          </cell>
        </row>
        <row r="14">
          <cell r="G14">
            <v>1677.01</v>
          </cell>
          <cell r="AD14">
            <v>10</v>
          </cell>
        </row>
        <row r="15">
          <cell r="G15">
            <v>479.31</v>
          </cell>
          <cell r="AD15">
            <v>12</v>
          </cell>
        </row>
        <row r="16">
          <cell r="G16">
            <v>466.12</v>
          </cell>
          <cell r="AD16">
            <v>1</v>
          </cell>
        </row>
        <row r="20">
          <cell r="G20">
            <v>307.83999999999997</v>
          </cell>
          <cell r="AD20">
            <v>0.46</v>
          </cell>
        </row>
        <row r="21">
          <cell r="G21">
            <v>27.39</v>
          </cell>
          <cell r="AD21">
            <v>2.5</v>
          </cell>
        </row>
        <row r="23">
          <cell r="G23">
            <v>510.608</v>
          </cell>
          <cell r="AD23">
            <v>1</v>
          </cell>
        </row>
        <row r="24">
          <cell r="G24">
            <v>576.27</v>
          </cell>
          <cell r="AD24">
            <v>3</v>
          </cell>
        </row>
        <row r="33">
          <cell r="G33">
            <v>928.61</v>
          </cell>
          <cell r="AD33">
            <v>49.4</v>
          </cell>
        </row>
        <row r="34">
          <cell r="G34">
            <v>546.26</v>
          </cell>
          <cell r="AD34">
            <v>52</v>
          </cell>
        </row>
        <row r="35">
          <cell r="G35">
            <v>1379.82</v>
          </cell>
          <cell r="AD35">
            <v>32</v>
          </cell>
        </row>
        <row r="36">
          <cell r="G36">
            <v>1348.41</v>
          </cell>
          <cell r="AD36">
            <v>0</v>
          </cell>
        </row>
        <row r="38">
          <cell r="G38">
            <v>1694.83</v>
          </cell>
          <cell r="AD38">
            <v>3</v>
          </cell>
        </row>
        <row r="39">
          <cell r="G39">
            <v>832.62</v>
          </cell>
          <cell r="AD39">
            <v>16</v>
          </cell>
        </row>
        <row r="40">
          <cell r="G40">
            <v>669.95</v>
          </cell>
          <cell r="AD40">
            <v>7.81</v>
          </cell>
        </row>
        <row r="41">
          <cell r="G41">
            <v>2105.4299999999998</v>
          </cell>
          <cell r="AD41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160"/>
  <sheetViews>
    <sheetView tabSelected="1" view="pageBreakPreview" zoomScaleNormal="100" zoomScaleSheetLayoutView="100" workbookViewId="0">
      <selection activeCell="F169" sqref="F169:G169"/>
    </sheetView>
  </sheetViews>
  <sheetFormatPr defaultRowHeight="14.4" x14ac:dyDescent="0.3"/>
  <cols>
    <col min="1" max="1" width="11" customWidth="1"/>
    <col min="2" max="2" width="49.88671875" customWidth="1"/>
    <col min="4" max="4" width="21.109375" customWidth="1"/>
    <col min="5" max="5" width="14.5546875" customWidth="1"/>
    <col min="6" max="6" width="13.33203125" customWidth="1"/>
    <col min="7" max="7" width="15.88671875" customWidth="1"/>
    <col min="8" max="8" width="22.44140625" customWidth="1"/>
    <col min="9" max="9" width="21.33203125" customWidth="1"/>
    <col min="10" max="10" width="10.109375" bestFit="1" customWidth="1"/>
    <col min="11" max="11" width="58.88671875" customWidth="1"/>
  </cols>
  <sheetData>
    <row r="1" spans="1:1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23.4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1"/>
      <c r="K2" s="1"/>
    </row>
    <row r="3" spans="1:11" ht="23.4" x14ac:dyDescent="0.45">
      <c r="A3" s="2" t="str">
        <f>[1]Ставка!B2</f>
        <v>за 2025г.</v>
      </c>
      <c r="B3" s="2"/>
      <c r="C3" s="2"/>
      <c r="D3" s="2"/>
      <c r="E3" s="2"/>
      <c r="F3" s="2"/>
      <c r="G3" s="2"/>
      <c r="H3" s="2"/>
      <c r="I3" s="2"/>
      <c r="J3" s="1"/>
      <c r="K3" s="1"/>
    </row>
    <row r="4" spans="1:11" ht="23.4" x14ac:dyDescent="0.45">
      <c r="A4" s="3" t="s">
        <v>1</v>
      </c>
      <c r="B4" s="3"/>
      <c r="C4" s="3"/>
      <c r="D4" s="3"/>
      <c r="E4" s="3"/>
      <c r="F4" s="3"/>
      <c r="G4" s="3"/>
      <c r="H4" s="3"/>
      <c r="I4" s="4" t="str">
        <f>[1]Ставка!B18</f>
        <v>Парковая 7-я ул. д.2 к.5</v>
      </c>
      <c r="J4" s="1"/>
      <c r="K4" s="1"/>
    </row>
    <row r="5" spans="1:1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69" x14ac:dyDescent="0.3">
      <c r="A6" s="5" t="s">
        <v>2</v>
      </c>
      <c r="B6" s="5" t="s">
        <v>3</v>
      </c>
      <c r="C6" s="6" t="s">
        <v>4</v>
      </c>
      <c r="D6" s="6"/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1"/>
      <c r="K6" s="1"/>
    </row>
    <row r="7" spans="1:11" ht="27.6" x14ac:dyDescent="0.3">
      <c r="A7" s="7">
        <v>1</v>
      </c>
      <c r="B7" s="8" t="s">
        <v>10</v>
      </c>
      <c r="C7" s="9"/>
      <c r="D7" s="10"/>
      <c r="E7" s="10"/>
      <c r="F7" s="10"/>
      <c r="G7" s="10"/>
      <c r="H7" s="11">
        <f>H193*0.1</f>
        <v>119.19504000000001</v>
      </c>
      <c r="I7" s="10" t="s">
        <v>11</v>
      </c>
      <c r="J7" s="1"/>
      <c r="K7" s="1"/>
    </row>
    <row r="8" spans="1:11" ht="41.4" x14ac:dyDescent="0.3">
      <c r="A8" s="7">
        <v>2</v>
      </c>
      <c r="B8" s="8" t="s">
        <v>12</v>
      </c>
      <c r="C8" s="12"/>
      <c r="D8" s="8"/>
      <c r="E8" s="8"/>
      <c r="F8" s="8"/>
      <c r="G8" s="8"/>
      <c r="H8" s="13">
        <f>H9+H10+H11+H12+H13+H14+H17+H18+H29+H33+H36+H37+H38+H39</f>
        <v>175.56903975500001</v>
      </c>
      <c r="I8" s="10"/>
      <c r="J8" s="1"/>
      <c r="K8" s="1"/>
    </row>
    <row r="9" spans="1:11" ht="41.4" x14ac:dyDescent="0.3">
      <c r="A9" s="14" t="s">
        <v>13</v>
      </c>
      <c r="B9" s="10" t="s">
        <v>14</v>
      </c>
      <c r="C9" s="9">
        <v>299</v>
      </c>
      <c r="D9" s="10" t="s">
        <v>15</v>
      </c>
      <c r="E9" s="10" t="s">
        <v>16</v>
      </c>
      <c r="F9" s="15">
        <f>ROUND('[1]убр пл все уд'!AD6,2)</f>
        <v>78.099999999999994</v>
      </c>
      <c r="G9" s="15">
        <f>'[1]убр пл все уд'!G6/100</f>
        <v>3.5611999999999999</v>
      </c>
      <c r="H9" s="16">
        <f>C9*F9*G9/1000</f>
        <v>83.160786279999982</v>
      </c>
      <c r="I9" s="10" t="s">
        <v>11</v>
      </c>
      <c r="J9" s="1"/>
      <c r="K9" s="1"/>
    </row>
    <row r="10" spans="1:11" ht="27.6" x14ac:dyDescent="0.3">
      <c r="A10" s="14" t="s">
        <v>17</v>
      </c>
      <c r="B10" s="10" t="s">
        <v>18</v>
      </c>
      <c r="C10" s="9">
        <v>52</v>
      </c>
      <c r="D10" s="10" t="s">
        <v>19</v>
      </c>
      <c r="E10" s="10" t="s">
        <v>16</v>
      </c>
      <c r="F10" s="15">
        <f>ROUND('[1]убр пл все уд'!AD8,2)</f>
        <v>234.3</v>
      </c>
      <c r="G10" s="15">
        <f>'[1]убр пл все уд'!G8/100</f>
        <v>3.1206</v>
      </c>
      <c r="H10" s="16">
        <f t="shared" ref="H10:H17" si="0">C10*F10*G10/1000</f>
        <v>38.020142160000006</v>
      </c>
      <c r="I10" s="10" t="s">
        <v>11</v>
      </c>
      <c r="J10" s="1"/>
      <c r="K10" s="1"/>
    </row>
    <row r="11" spans="1:11" ht="41.4" x14ac:dyDescent="0.3">
      <c r="A11" s="14" t="s">
        <v>20</v>
      </c>
      <c r="B11" s="10" t="s">
        <v>21</v>
      </c>
      <c r="C11" s="9">
        <v>299</v>
      </c>
      <c r="D11" s="10" t="s">
        <v>15</v>
      </c>
      <c r="E11" s="10" t="s">
        <v>16</v>
      </c>
      <c r="F11" s="10">
        <f>'[1]убр пл все уд'!AD15</f>
        <v>12</v>
      </c>
      <c r="G11" s="15">
        <f>'[1]убр пл все уд'!G15/100</f>
        <v>4.7930999999999999</v>
      </c>
      <c r="H11" s="16">
        <f t="shared" si="0"/>
        <v>17.197642800000001</v>
      </c>
      <c r="I11" s="10" t="s">
        <v>11</v>
      </c>
      <c r="J11" s="1"/>
      <c r="K11" s="1"/>
    </row>
    <row r="12" spans="1:11" ht="27.6" x14ac:dyDescent="0.3">
      <c r="A12" s="14" t="s">
        <v>22</v>
      </c>
      <c r="B12" s="10" t="s">
        <v>23</v>
      </c>
      <c r="C12" s="9">
        <v>52</v>
      </c>
      <c r="D12" s="10" t="s">
        <v>19</v>
      </c>
      <c r="E12" s="10" t="s">
        <v>24</v>
      </c>
      <c r="F12" s="10">
        <f>'[1]убр пл все уд'!AD24</f>
        <v>3</v>
      </c>
      <c r="G12" s="15">
        <f>'[1]убр пл все уд'!G24/100</f>
        <v>5.7626999999999997</v>
      </c>
      <c r="H12" s="16">
        <f t="shared" si="0"/>
        <v>0.89898119999999992</v>
      </c>
      <c r="I12" s="10" t="s">
        <v>11</v>
      </c>
      <c r="J12" s="1"/>
      <c r="K12" s="1"/>
    </row>
    <row r="13" spans="1:11" ht="41.4" x14ac:dyDescent="0.3">
      <c r="A13" s="14" t="s">
        <v>25</v>
      </c>
      <c r="B13" s="10" t="s">
        <v>26</v>
      </c>
      <c r="C13" s="9">
        <v>299</v>
      </c>
      <c r="D13" s="10" t="s">
        <v>15</v>
      </c>
      <c r="E13" s="10" t="s">
        <v>16</v>
      </c>
      <c r="F13" s="10">
        <f>'[1]убр пл все уд'!AD16</f>
        <v>1</v>
      </c>
      <c r="G13" s="15">
        <f>'[1]убр пл все уд'!G16/100</f>
        <v>4.6612</v>
      </c>
      <c r="H13" s="16">
        <f t="shared" si="0"/>
        <v>1.3936987999999999</v>
      </c>
      <c r="I13" s="10" t="s">
        <v>11</v>
      </c>
      <c r="J13" s="1"/>
      <c r="K13" s="1"/>
    </row>
    <row r="14" spans="1:11" x14ac:dyDescent="0.3">
      <c r="A14" s="14" t="s">
        <v>27</v>
      </c>
      <c r="B14" s="10" t="s">
        <v>28</v>
      </c>
      <c r="C14" s="9"/>
      <c r="D14" s="10"/>
      <c r="E14" s="10"/>
      <c r="F14" s="10"/>
      <c r="G14" s="10"/>
      <c r="H14" s="17">
        <f>H15+H1</f>
        <v>4.4080264799999984</v>
      </c>
      <c r="I14" s="10"/>
      <c r="J14" s="1"/>
      <c r="K14" s="1"/>
    </row>
    <row r="15" spans="1:11" ht="27.6" x14ac:dyDescent="0.3">
      <c r="A15" s="14" t="s">
        <v>29</v>
      </c>
      <c r="B15" s="10" t="s">
        <v>30</v>
      </c>
      <c r="C15" s="9">
        <v>12</v>
      </c>
      <c r="D15" s="10" t="s">
        <v>31</v>
      </c>
      <c r="E15" s="10" t="s">
        <v>32</v>
      </c>
      <c r="F15" s="15">
        <f>ROUND('[1]убр пл все уд'!AD10,2)</f>
        <v>78.099999999999994</v>
      </c>
      <c r="G15" s="15">
        <f>'[1]убр пл все уд'!G10/100</f>
        <v>4.7033999999999994</v>
      </c>
      <c r="H15" s="16">
        <f t="shared" si="0"/>
        <v>4.4080264799999984</v>
      </c>
      <c r="I15" s="10" t="s">
        <v>11</v>
      </c>
      <c r="J15" s="1"/>
      <c r="K15" s="1"/>
    </row>
    <row r="16" spans="1:11" ht="27.6" x14ac:dyDescent="0.3">
      <c r="A16" s="14" t="s">
        <v>33</v>
      </c>
      <c r="B16" s="10" t="s">
        <v>34</v>
      </c>
      <c r="C16" s="9">
        <v>12</v>
      </c>
      <c r="D16" s="10" t="s">
        <v>31</v>
      </c>
      <c r="E16" s="10" t="s">
        <v>32</v>
      </c>
      <c r="F16" s="15">
        <f>ROUND('[1]убр пл все уд'!AD12,2)</f>
        <v>234.3</v>
      </c>
      <c r="G16" s="15">
        <f>'[1]убр пл все уд'!G12/100</f>
        <v>3.6060000000000003</v>
      </c>
      <c r="H16" s="16">
        <f t="shared" si="0"/>
        <v>10.138629600000002</v>
      </c>
      <c r="I16" s="10" t="s">
        <v>11</v>
      </c>
      <c r="J16" s="18"/>
      <c r="K16" s="1"/>
    </row>
    <row r="17" spans="1:11" ht="27.6" x14ac:dyDescent="0.3">
      <c r="A17" s="14" t="s">
        <v>35</v>
      </c>
      <c r="B17" s="10" t="s">
        <v>36</v>
      </c>
      <c r="C17" s="9">
        <v>1</v>
      </c>
      <c r="D17" s="10" t="s">
        <v>37</v>
      </c>
      <c r="E17" s="10" t="s">
        <v>32</v>
      </c>
      <c r="F17" s="10">
        <f>'[1]убр пл все уд'!AD41</f>
        <v>0</v>
      </c>
      <c r="G17" s="15">
        <f>'[1]убр пл все уд'!G41/100</f>
        <v>21.054299999999998</v>
      </c>
      <c r="H17" s="16">
        <f t="shared" si="0"/>
        <v>0</v>
      </c>
      <c r="I17" s="10" t="s">
        <v>11</v>
      </c>
      <c r="J17" s="1"/>
      <c r="K17" s="1"/>
    </row>
    <row r="18" spans="1:11" x14ac:dyDescent="0.3">
      <c r="A18" s="14" t="s">
        <v>38</v>
      </c>
      <c r="B18" s="10" t="s">
        <v>39</v>
      </c>
      <c r="C18" s="9"/>
      <c r="D18" s="10"/>
      <c r="E18" s="10"/>
      <c r="F18" s="10"/>
      <c r="G18" s="15"/>
      <c r="H18" s="16">
        <f>H19+H20+H21+H22+H23+H24+H25+H26+H27+H28</f>
        <v>5.4963870349999997</v>
      </c>
      <c r="I18" s="10"/>
      <c r="J18" s="1"/>
      <c r="K18" s="1"/>
    </row>
    <row r="19" spans="1:11" ht="27.6" x14ac:dyDescent="0.3">
      <c r="A19" s="14" t="s">
        <v>40</v>
      </c>
      <c r="B19" s="10" t="s">
        <v>41</v>
      </c>
      <c r="C19" s="9">
        <v>1</v>
      </c>
      <c r="D19" s="19" t="s">
        <v>42</v>
      </c>
      <c r="E19" s="19" t="s">
        <v>32</v>
      </c>
      <c r="F19" s="19">
        <f>'[1]убр пл все уд'!AD33</f>
        <v>49.4</v>
      </c>
      <c r="G19" s="20">
        <f>'[1]убр пл все уд'!G33/100</f>
        <v>9.2860999999999994</v>
      </c>
      <c r="H19" s="16">
        <f>C19*F19*G19/1000</f>
        <v>0.45873333999999993</v>
      </c>
      <c r="I19" s="10" t="s">
        <v>11</v>
      </c>
      <c r="J19" s="1"/>
      <c r="K19" s="1"/>
    </row>
    <row r="20" spans="1:11" ht="27.6" x14ac:dyDescent="0.3">
      <c r="A20" s="14" t="s">
        <v>43</v>
      </c>
      <c r="B20" s="10" t="s">
        <v>44</v>
      </c>
      <c r="C20" s="9">
        <v>1</v>
      </c>
      <c r="D20" s="10" t="s">
        <v>42</v>
      </c>
      <c r="E20" s="10" t="s">
        <v>45</v>
      </c>
      <c r="F20" s="10">
        <f>'[1]убр пл все уд'!AD34</f>
        <v>52</v>
      </c>
      <c r="G20" s="15">
        <f>'[1]убр пл все уд'!G34/100</f>
        <v>5.4626000000000001</v>
      </c>
      <c r="H20" s="16">
        <f>C20*F20*G20/1000</f>
        <v>0.28405520000000001</v>
      </c>
      <c r="I20" s="10" t="s">
        <v>11</v>
      </c>
      <c r="J20" s="1"/>
      <c r="K20" s="1"/>
    </row>
    <row r="21" spans="1:11" ht="27.6" x14ac:dyDescent="0.3">
      <c r="A21" s="14" t="s">
        <v>46</v>
      </c>
      <c r="B21" s="10" t="s">
        <v>47</v>
      </c>
      <c r="C21" s="9">
        <v>1</v>
      </c>
      <c r="D21" s="10" t="s">
        <v>42</v>
      </c>
      <c r="E21" s="10" t="s">
        <v>16</v>
      </c>
      <c r="F21" s="10">
        <f>'[1]убр пл все уд'!AD35</f>
        <v>32</v>
      </c>
      <c r="G21" s="15">
        <f>'[1]убр пл все уд'!G35/100</f>
        <v>13.7982</v>
      </c>
      <c r="H21" s="16">
        <f>C21*F21*G21/1000</f>
        <v>0.4415424</v>
      </c>
      <c r="I21" s="10" t="s">
        <v>11</v>
      </c>
      <c r="J21" s="1"/>
      <c r="K21" s="1"/>
    </row>
    <row r="22" spans="1:11" ht="27.6" x14ac:dyDescent="0.3">
      <c r="A22" s="14" t="s">
        <v>48</v>
      </c>
      <c r="B22" s="10" t="s">
        <v>49</v>
      </c>
      <c r="C22" s="9">
        <v>2</v>
      </c>
      <c r="D22" s="10" t="s">
        <v>50</v>
      </c>
      <c r="E22" s="10" t="s">
        <v>16</v>
      </c>
      <c r="F22" s="10">
        <f>'[1]убр пл все уд'!AD36</f>
        <v>0</v>
      </c>
      <c r="G22" s="15">
        <f>'[1]убр пл все уд'!G36/100</f>
        <v>13.484100000000002</v>
      </c>
      <c r="H22" s="16"/>
      <c r="I22" s="10" t="s">
        <v>11</v>
      </c>
      <c r="J22" s="1"/>
      <c r="K22" s="1"/>
    </row>
    <row r="23" spans="1:11" x14ac:dyDescent="0.3">
      <c r="A23" s="14" t="s">
        <v>51</v>
      </c>
      <c r="B23" s="10" t="s">
        <v>52</v>
      </c>
      <c r="C23" s="9"/>
      <c r="D23" s="10" t="s">
        <v>42</v>
      </c>
      <c r="E23" s="10" t="s">
        <v>45</v>
      </c>
      <c r="F23" s="10"/>
      <c r="G23" s="10"/>
      <c r="H23" s="9"/>
      <c r="I23" s="10"/>
      <c r="J23" s="1"/>
      <c r="K23" s="1"/>
    </row>
    <row r="24" spans="1:11" x14ac:dyDescent="0.3">
      <c r="A24" s="14" t="s">
        <v>53</v>
      </c>
      <c r="B24" s="10" t="s">
        <v>54</v>
      </c>
      <c r="C24" s="9">
        <v>1</v>
      </c>
      <c r="D24" s="10" t="s">
        <v>42</v>
      </c>
      <c r="E24" s="10" t="s">
        <v>32</v>
      </c>
      <c r="F24" s="10"/>
      <c r="G24" s="15"/>
      <c r="H24" s="16">
        <f>C24*F24*G24/1000</f>
        <v>0</v>
      </c>
      <c r="I24" s="10"/>
      <c r="J24" s="1"/>
      <c r="K24" s="1"/>
    </row>
    <row r="25" spans="1:11" ht="27.6" x14ac:dyDescent="0.3">
      <c r="A25" s="14" t="s">
        <v>55</v>
      </c>
      <c r="B25" s="10" t="s">
        <v>56</v>
      </c>
      <c r="C25" s="9">
        <v>2</v>
      </c>
      <c r="D25" s="10" t="s">
        <v>57</v>
      </c>
      <c r="E25" s="10" t="s">
        <v>16</v>
      </c>
      <c r="F25" s="10">
        <f>'[1]убр пл все уд'!AD38</f>
        <v>3</v>
      </c>
      <c r="G25" s="15">
        <f>'[1]убр пл все уд'!G38/100</f>
        <v>16.9483</v>
      </c>
      <c r="H25" s="16">
        <f>C25*F25*G25/1000</f>
        <v>0.1016898</v>
      </c>
      <c r="I25" s="10" t="s">
        <v>11</v>
      </c>
      <c r="J25" s="1"/>
      <c r="K25" s="1"/>
    </row>
    <row r="26" spans="1:11" ht="27.6" x14ac:dyDescent="0.3">
      <c r="A26" s="14" t="s">
        <v>58</v>
      </c>
      <c r="B26" s="10" t="s">
        <v>59</v>
      </c>
      <c r="C26" s="9">
        <v>1</v>
      </c>
      <c r="D26" s="10" t="s">
        <v>42</v>
      </c>
      <c r="E26" s="10" t="s">
        <v>16</v>
      </c>
      <c r="F26" s="10">
        <f>'[1]убр пл все уд'!AD39</f>
        <v>16</v>
      </c>
      <c r="G26" s="15">
        <f>'[1]убр пл все уд'!G39/100</f>
        <v>8.3262</v>
      </c>
      <c r="H26" s="16">
        <f>C26*F26*G26/1000</f>
        <v>0.13321920000000001</v>
      </c>
      <c r="I26" s="10" t="s">
        <v>11</v>
      </c>
      <c r="J26" s="1"/>
      <c r="K26" s="1"/>
    </row>
    <row r="27" spans="1:11" ht="27.6" x14ac:dyDescent="0.3">
      <c r="A27" s="14" t="s">
        <v>60</v>
      </c>
      <c r="B27" s="10" t="s">
        <v>61</v>
      </c>
      <c r="C27" s="9">
        <v>1</v>
      </c>
      <c r="D27" s="10" t="s">
        <v>42</v>
      </c>
      <c r="E27" s="10" t="s">
        <v>16</v>
      </c>
      <c r="F27" s="10">
        <f>'[1]убр пл все уд'!AD40</f>
        <v>7.81</v>
      </c>
      <c r="G27" s="15">
        <f>'[1]убр пл все уд'!G40/100</f>
        <v>6.6995000000000005</v>
      </c>
      <c r="H27" s="16">
        <f>C27*F27*G27/1000</f>
        <v>5.2323095E-2</v>
      </c>
      <c r="I27" s="10" t="s">
        <v>11</v>
      </c>
      <c r="J27" s="1"/>
      <c r="K27" s="1"/>
    </row>
    <row r="28" spans="1:11" x14ac:dyDescent="0.3">
      <c r="A28" s="14" t="s">
        <v>62</v>
      </c>
      <c r="B28" s="10" t="s">
        <v>63</v>
      </c>
      <c r="C28" s="9">
        <v>24</v>
      </c>
      <c r="D28" s="10" t="s">
        <v>64</v>
      </c>
      <c r="E28" s="10" t="s">
        <v>16</v>
      </c>
      <c r="F28" s="10">
        <f>'[1]убр пл все уд'!AD14</f>
        <v>10</v>
      </c>
      <c r="G28" s="15">
        <f>'[1]убр пл все уд'!G14/100</f>
        <v>16.770099999999999</v>
      </c>
      <c r="H28" s="16">
        <f>C28*F28*G28/1000</f>
        <v>4.0248239999999997</v>
      </c>
      <c r="I28" s="10"/>
      <c r="J28" s="1"/>
      <c r="K28" s="1"/>
    </row>
    <row r="29" spans="1:11" ht="21" x14ac:dyDescent="0.4">
      <c r="A29" s="14" t="s">
        <v>65</v>
      </c>
      <c r="B29" s="10" t="s">
        <v>66</v>
      </c>
      <c r="C29" s="9"/>
      <c r="D29" s="10"/>
      <c r="E29" s="10"/>
      <c r="F29" s="10"/>
      <c r="G29" s="10"/>
      <c r="H29" s="17">
        <f>H30+H31+H32</f>
        <v>0</v>
      </c>
      <c r="I29" s="10"/>
      <c r="J29" s="21"/>
      <c r="K29" s="22"/>
    </row>
    <row r="30" spans="1:11" ht="27.6" x14ac:dyDescent="0.4">
      <c r="A30" s="14" t="s">
        <v>67</v>
      </c>
      <c r="B30" s="10" t="s">
        <v>68</v>
      </c>
      <c r="C30" s="9">
        <v>1</v>
      </c>
      <c r="D30" s="10" t="s">
        <v>42</v>
      </c>
      <c r="E30" s="10" t="s">
        <v>32</v>
      </c>
      <c r="F30" s="10"/>
      <c r="G30" s="15"/>
      <c r="H30" s="16">
        <f>F30*G30/1000</f>
        <v>0</v>
      </c>
      <c r="I30" s="10" t="s">
        <v>11</v>
      </c>
      <c r="J30" s="23"/>
      <c r="K30" s="22"/>
    </row>
    <row r="31" spans="1:11" ht="21" x14ac:dyDescent="0.4">
      <c r="A31" s="14" t="s">
        <v>69</v>
      </c>
      <c r="B31" s="10" t="s">
        <v>70</v>
      </c>
      <c r="C31" s="9"/>
      <c r="D31" s="10"/>
      <c r="E31" s="10"/>
      <c r="F31" s="10"/>
      <c r="G31" s="10"/>
      <c r="H31" s="16"/>
      <c r="I31" s="10" t="s">
        <v>71</v>
      </c>
      <c r="J31" s="21"/>
      <c r="K31" s="22"/>
    </row>
    <row r="32" spans="1:11" x14ac:dyDescent="0.3">
      <c r="A32" s="14" t="s">
        <v>72</v>
      </c>
      <c r="B32" s="10" t="s">
        <v>73</v>
      </c>
      <c r="C32" s="9"/>
      <c r="D32" s="10"/>
      <c r="E32" s="10"/>
      <c r="F32" s="10"/>
      <c r="G32" s="10"/>
      <c r="H32" s="9"/>
      <c r="I32" s="10" t="s">
        <v>71</v>
      </c>
      <c r="J32" s="24"/>
      <c r="K32" s="1"/>
    </row>
    <row r="33" spans="1:11" ht="27.6" x14ac:dyDescent="0.4">
      <c r="A33" s="14" t="s">
        <v>74</v>
      </c>
      <c r="B33" s="10" t="s">
        <v>75</v>
      </c>
      <c r="C33" s="9"/>
      <c r="D33" s="10"/>
      <c r="E33" s="10"/>
      <c r="F33" s="10"/>
      <c r="G33" s="10"/>
      <c r="H33" s="25">
        <f>H34+H35</f>
        <v>0</v>
      </c>
      <c r="I33" s="10"/>
      <c r="J33" s="23"/>
      <c r="K33" s="22"/>
    </row>
    <row r="34" spans="1:11" ht="27.6" x14ac:dyDescent="0.4">
      <c r="A34" s="14" t="s">
        <v>76</v>
      </c>
      <c r="B34" s="10" t="s">
        <v>77</v>
      </c>
      <c r="C34" s="9"/>
      <c r="D34" s="10" t="s">
        <v>78</v>
      </c>
      <c r="E34" s="10"/>
      <c r="F34" s="10"/>
      <c r="G34" s="10"/>
      <c r="H34" s="9"/>
      <c r="I34" s="10" t="s">
        <v>71</v>
      </c>
      <c r="J34" s="23"/>
      <c r="K34" s="22"/>
    </row>
    <row r="35" spans="1:11" ht="27.6" x14ac:dyDescent="0.4">
      <c r="A35" s="14" t="s">
        <v>79</v>
      </c>
      <c r="B35" s="10" t="s">
        <v>80</v>
      </c>
      <c r="C35" s="9"/>
      <c r="D35" s="10" t="s">
        <v>78</v>
      </c>
      <c r="E35" s="10" t="s">
        <v>81</v>
      </c>
      <c r="F35" s="10"/>
      <c r="G35" s="10"/>
      <c r="H35" s="16">
        <f>F35*G35/1000</f>
        <v>0</v>
      </c>
      <c r="I35" s="10" t="s">
        <v>11</v>
      </c>
      <c r="J35" s="23"/>
      <c r="K35" s="22"/>
    </row>
    <row r="36" spans="1:11" ht="21" x14ac:dyDescent="0.4">
      <c r="A36" s="14" t="s">
        <v>82</v>
      </c>
      <c r="B36" s="10" t="s">
        <v>83</v>
      </c>
      <c r="C36" s="9"/>
      <c r="D36" s="10" t="s">
        <v>42</v>
      </c>
      <c r="E36" s="10" t="s">
        <v>16</v>
      </c>
      <c r="F36" s="10"/>
      <c r="G36" s="10"/>
      <c r="H36" s="16">
        <f>F36*G36/1000</f>
        <v>0</v>
      </c>
      <c r="I36" s="10"/>
      <c r="J36" s="23"/>
      <c r="K36" s="22"/>
    </row>
    <row r="37" spans="1:11" ht="27.6" x14ac:dyDescent="0.3">
      <c r="A37" s="14" t="s">
        <v>84</v>
      </c>
      <c r="B37" s="10" t="s">
        <v>85</v>
      </c>
      <c r="C37" s="9">
        <v>365</v>
      </c>
      <c r="D37" s="10" t="s">
        <v>86</v>
      </c>
      <c r="E37" s="10" t="s">
        <v>16</v>
      </c>
      <c r="F37" s="10">
        <f>'[1]убр пл все уд'!AD21</f>
        <v>2.5</v>
      </c>
      <c r="G37" s="10">
        <f>'[1]убр пл все уд'!G21</f>
        <v>27.39</v>
      </c>
      <c r="H37" s="16">
        <f>F37*C37*G37/1000</f>
        <v>24.993375</v>
      </c>
      <c r="I37" s="10" t="s">
        <v>11</v>
      </c>
      <c r="J37" s="26"/>
      <c r="K37" s="1"/>
    </row>
    <row r="38" spans="1:11" ht="41.4" x14ac:dyDescent="0.4">
      <c r="A38" s="14" t="s">
        <v>87</v>
      </c>
      <c r="B38" s="10" t="s">
        <v>88</v>
      </c>
      <c r="C38" s="9"/>
      <c r="D38" s="10" t="s">
        <v>89</v>
      </c>
      <c r="E38" s="10" t="s">
        <v>90</v>
      </c>
      <c r="F38" s="10"/>
      <c r="G38" s="10"/>
      <c r="H38" s="16">
        <f>F38*G38/1000</f>
        <v>0</v>
      </c>
      <c r="I38" s="10" t="s">
        <v>11</v>
      </c>
      <c r="J38" s="23"/>
      <c r="K38" s="22"/>
    </row>
    <row r="39" spans="1:11" ht="41.4" x14ac:dyDescent="0.4">
      <c r="A39" s="14" t="s">
        <v>91</v>
      </c>
      <c r="B39" s="10" t="s">
        <v>92</v>
      </c>
      <c r="C39" s="9"/>
      <c r="D39" s="10" t="s">
        <v>86</v>
      </c>
      <c r="E39" s="10" t="s">
        <v>81</v>
      </c>
      <c r="F39" s="10"/>
      <c r="G39" s="15"/>
      <c r="H39" s="16">
        <f>F39*G39/1000</f>
        <v>0</v>
      </c>
      <c r="I39" s="10"/>
      <c r="J39" s="23"/>
      <c r="K39" s="22"/>
    </row>
    <row r="40" spans="1:11" ht="27.6" x14ac:dyDescent="0.3">
      <c r="A40" s="27">
        <v>3</v>
      </c>
      <c r="B40" s="8" t="s">
        <v>93</v>
      </c>
      <c r="C40" s="9"/>
      <c r="D40" s="10"/>
      <c r="E40" s="10"/>
      <c r="F40" s="10"/>
      <c r="G40" s="10"/>
      <c r="H40" s="16">
        <f>H41+H42</f>
        <v>192.41455736000003</v>
      </c>
      <c r="I40" s="10"/>
      <c r="J40" s="26"/>
      <c r="K40" s="1"/>
    </row>
    <row r="41" spans="1:11" x14ac:dyDescent="0.3">
      <c r="A41" s="14" t="s">
        <v>94</v>
      </c>
      <c r="B41" s="10" t="s">
        <v>95</v>
      </c>
      <c r="C41" s="9">
        <v>365</v>
      </c>
      <c r="D41" s="10" t="s">
        <v>86</v>
      </c>
      <c r="E41" s="10" t="s">
        <v>96</v>
      </c>
      <c r="F41" s="10">
        <f>'[1]убр пл все уд'!AD20</f>
        <v>0.46</v>
      </c>
      <c r="G41" s="15">
        <f>'[1]убр пл все уд'!G20/100</f>
        <v>3.0783999999999998</v>
      </c>
      <c r="H41" s="16">
        <f>F41*C41*G41/1000</f>
        <v>0.51686335999999999</v>
      </c>
      <c r="I41" s="10"/>
      <c r="J41" s="26"/>
      <c r="K41" s="1"/>
    </row>
    <row r="42" spans="1:11" ht="27.6" x14ac:dyDescent="0.3">
      <c r="A42" s="14" t="s">
        <v>97</v>
      </c>
      <c r="B42" s="10" t="s">
        <v>98</v>
      </c>
      <c r="C42" s="9"/>
      <c r="D42" s="10"/>
      <c r="E42" s="10" t="s">
        <v>96</v>
      </c>
      <c r="F42" s="10">
        <v>227.34</v>
      </c>
      <c r="G42" s="10">
        <v>844.1</v>
      </c>
      <c r="H42" s="16">
        <f>F42*G42/1000</f>
        <v>191.89769400000003</v>
      </c>
      <c r="I42" s="10" t="s">
        <v>11</v>
      </c>
      <c r="J42" s="26"/>
      <c r="K42" s="1"/>
    </row>
    <row r="43" spans="1:11" ht="27.6" x14ac:dyDescent="0.3">
      <c r="A43" s="27">
        <v>4</v>
      </c>
      <c r="B43" s="8" t="s">
        <v>99</v>
      </c>
      <c r="C43" s="9"/>
      <c r="D43" s="10"/>
      <c r="E43" s="10" t="s">
        <v>96</v>
      </c>
      <c r="F43" s="10"/>
      <c r="G43" s="10"/>
      <c r="H43" s="16">
        <f>F43*G43</f>
        <v>0</v>
      </c>
      <c r="I43" s="10"/>
      <c r="J43" s="26"/>
      <c r="K43" s="1"/>
    </row>
    <row r="44" spans="1:11" ht="55.2" x14ac:dyDescent="0.3">
      <c r="A44" s="27">
        <v>5</v>
      </c>
      <c r="B44" s="8" t="s">
        <v>100</v>
      </c>
      <c r="C44" s="9"/>
      <c r="D44" s="10"/>
      <c r="E44" s="10"/>
      <c r="F44" s="10"/>
      <c r="G44" s="10"/>
      <c r="H44" s="11">
        <f>H45+H51+H61+H66+H75+H83+H96+H101</f>
        <v>78.022829999999999</v>
      </c>
      <c r="I44" s="10"/>
      <c r="J44" s="26"/>
      <c r="K44" s="1"/>
    </row>
    <row r="45" spans="1:11" ht="21" x14ac:dyDescent="0.4">
      <c r="A45" s="14" t="s">
        <v>101</v>
      </c>
      <c r="B45" s="10" t="s">
        <v>102</v>
      </c>
      <c r="C45" s="9"/>
      <c r="D45" s="10"/>
      <c r="E45" s="10"/>
      <c r="F45" s="10"/>
      <c r="G45" s="10"/>
      <c r="H45" s="28">
        <f>H46+H47+H48+H49+H50</f>
        <v>0</v>
      </c>
      <c r="I45" s="10"/>
      <c r="J45" s="23"/>
      <c r="K45" s="22"/>
    </row>
    <row r="46" spans="1:11" ht="69" x14ac:dyDescent="0.4">
      <c r="A46" s="14" t="s">
        <v>103</v>
      </c>
      <c r="B46" s="10" t="s">
        <v>104</v>
      </c>
      <c r="C46" s="9"/>
      <c r="D46" s="10" t="s">
        <v>105</v>
      </c>
      <c r="E46" s="10" t="s">
        <v>32</v>
      </c>
      <c r="F46" s="10"/>
      <c r="G46" s="10"/>
      <c r="H46" s="9"/>
      <c r="I46" s="10"/>
      <c r="J46" s="23"/>
      <c r="K46" s="22"/>
    </row>
    <row r="47" spans="1:11" ht="27.6" x14ac:dyDescent="0.4">
      <c r="A47" s="14" t="s">
        <v>106</v>
      </c>
      <c r="B47" s="10" t="s">
        <v>107</v>
      </c>
      <c r="C47" s="9"/>
      <c r="D47" s="10"/>
      <c r="E47" s="10" t="s">
        <v>108</v>
      </c>
      <c r="F47" s="10"/>
      <c r="G47" s="10"/>
      <c r="H47" s="9"/>
      <c r="I47" s="10"/>
      <c r="J47" s="23"/>
      <c r="K47" s="22"/>
    </row>
    <row r="48" spans="1:11" ht="69" x14ac:dyDescent="0.4">
      <c r="A48" s="14" t="s">
        <v>109</v>
      </c>
      <c r="B48" s="10" t="s">
        <v>110</v>
      </c>
      <c r="C48" s="9"/>
      <c r="D48" s="10" t="s">
        <v>105</v>
      </c>
      <c r="E48" s="10" t="s">
        <v>108</v>
      </c>
      <c r="F48" s="10"/>
      <c r="G48" s="10"/>
      <c r="H48" s="9"/>
      <c r="I48" s="10"/>
      <c r="J48" s="23"/>
      <c r="K48" s="22"/>
    </row>
    <row r="49" spans="1:11" ht="69" x14ac:dyDescent="0.4">
      <c r="A49" s="14" t="s">
        <v>111</v>
      </c>
      <c r="B49" s="10" t="s">
        <v>112</v>
      </c>
      <c r="C49" s="9"/>
      <c r="D49" s="10" t="s">
        <v>105</v>
      </c>
      <c r="E49" s="10" t="s">
        <v>108</v>
      </c>
      <c r="F49" s="10"/>
      <c r="G49" s="10"/>
      <c r="H49" s="9"/>
      <c r="I49" s="10"/>
      <c r="J49" s="23"/>
      <c r="K49" s="22"/>
    </row>
    <row r="50" spans="1:11" x14ac:dyDescent="0.3">
      <c r="A50" s="14" t="s">
        <v>113</v>
      </c>
      <c r="B50" s="10" t="s">
        <v>114</v>
      </c>
      <c r="C50" s="9"/>
      <c r="D50" s="10"/>
      <c r="E50" s="10"/>
      <c r="F50" s="10"/>
      <c r="G50" s="10"/>
      <c r="H50" s="9"/>
      <c r="I50" s="10"/>
      <c r="J50" s="26"/>
      <c r="K50" s="1"/>
    </row>
    <row r="51" spans="1:11" ht="21" x14ac:dyDescent="0.4">
      <c r="A51" s="14" t="s">
        <v>115</v>
      </c>
      <c r="B51" s="10" t="s">
        <v>116</v>
      </c>
      <c r="C51" s="9"/>
      <c r="D51" s="10"/>
      <c r="E51" s="10"/>
      <c r="F51" s="10"/>
      <c r="G51" s="10"/>
      <c r="H51" s="29">
        <f>H52+H53+H54+H55+H56+H57+H58+H59+H60</f>
        <v>3.1717500000000003</v>
      </c>
      <c r="I51" s="10"/>
      <c r="J51" s="23"/>
      <c r="K51" s="22"/>
    </row>
    <row r="52" spans="1:11" ht="69" x14ac:dyDescent="0.4">
      <c r="A52" s="14" t="s">
        <v>117</v>
      </c>
      <c r="B52" s="10" t="s">
        <v>118</v>
      </c>
      <c r="C52" s="9"/>
      <c r="D52" s="10" t="s">
        <v>105</v>
      </c>
      <c r="E52" s="10" t="s">
        <v>119</v>
      </c>
      <c r="F52" s="10"/>
      <c r="G52" s="10"/>
      <c r="H52" s="25">
        <f>F52*G52/1000</f>
        <v>0</v>
      </c>
      <c r="I52" s="10"/>
      <c r="J52" s="23"/>
      <c r="K52" s="22"/>
    </row>
    <row r="53" spans="1:11" ht="69" x14ac:dyDescent="0.3">
      <c r="A53" s="14" t="s">
        <v>120</v>
      </c>
      <c r="B53" s="10" t="s">
        <v>121</v>
      </c>
      <c r="C53" s="9"/>
      <c r="D53" s="10" t="s">
        <v>105</v>
      </c>
      <c r="E53" s="10" t="s">
        <v>108</v>
      </c>
      <c r="F53" s="10"/>
      <c r="G53" s="10"/>
      <c r="H53" s="25"/>
      <c r="I53" s="10"/>
      <c r="J53" s="26"/>
      <c r="K53" s="1"/>
    </row>
    <row r="54" spans="1:11" ht="27.6" x14ac:dyDescent="0.4">
      <c r="A54" s="14" t="s">
        <v>122</v>
      </c>
      <c r="B54" s="10" t="s">
        <v>123</v>
      </c>
      <c r="C54" s="9"/>
      <c r="D54" s="10" t="s">
        <v>124</v>
      </c>
      <c r="E54" s="10"/>
      <c r="F54" s="10"/>
      <c r="G54" s="10"/>
      <c r="H54" s="25"/>
      <c r="I54" s="10"/>
      <c r="J54" s="23"/>
      <c r="K54" s="22"/>
    </row>
    <row r="55" spans="1:11" ht="69" x14ac:dyDescent="0.4">
      <c r="A55" s="14" t="s">
        <v>125</v>
      </c>
      <c r="B55" s="10" t="s">
        <v>126</v>
      </c>
      <c r="C55" s="9">
        <v>1</v>
      </c>
      <c r="D55" s="10" t="s">
        <v>105</v>
      </c>
      <c r="E55" s="10" t="s">
        <v>32</v>
      </c>
      <c r="F55" s="10">
        <v>5</v>
      </c>
      <c r="G55" s="10">
        <v>527.42200000000003</v>
      </c>
      <c r="H55" s="16">
        <f>F55*G55/1000</f>
        <v>2.6371100000000003</v>
      </c>
      <c r="I55" s="10" t="s">
        <v>11</v>
      </c>
      <c r="J55" s="23"/>
      <c r="K55" s="22"/>
    </row>
    <row r="56" spans="1:11" ht="41.4" x14ac:dyDescent="0.4">
      <c r="A56" s="14" t="s">
        <v>127</v>
      </c>
      <c r="B56" s="10" t="s">
        <v>128</v>
      </c>
      <c r="C56" s="9"/>
      <c r="D56" s="10" t="s">
        <v>129</v>
      </c>
      <c r="E56" s="10" t="s">
        <v>32</v>
      </c>
      <c r="F56" s="10"/>
      <c r="G56" s="10"/>
      <c r="H56" s="16"/>
      <c r="I56" s="10"/>
      <c r="J56" s="23"/>
      <c r="K56" s="22"/>
    </row>
    <row r="57" spans="1:11" ht="69" x14ac:dyDescent="0.4">
      <c r="A57" s="14" t="s">
        <v>130</v>
      </c>
      <c r="B57" s="10" t="s">
        <v>131</v>
      </c>
      <c r="C57" s="9"/>
      <c r="D57" s="10" t="s">
        <v>105</v>
      </c>
      <c r="E57" s="10" t="s">
        <v>32</v>
      </c>
      <c r="F57" s="10"/>
      <c r="G57" s="10"/>
      <c r="H57" s="16">
        <f>F57*G57/1000</f>
        <v>0</v>
      </c>
      <c r="I57" s="10" t="s">
        <v>11</v>
      </c>
      <c r="J57" s="23"/>
      <c r="K57" s="22"/>
    </row>
    <row r="58" spans="1:11" ht="69" x14ac:dyDescent="0.4">
      <c r="A58" s="14" t="s">
        <v>132</v>
      </c>
      <c r="B58" s="10" t="s">
        <v>133</v>
      </c>
      <c r="C58" s="9"/>
      <c r="D58" s="10" t="s">
        <v>105</v>
      </c>
      <c r="E58" s="10" t="s">
        <v>45</v>
      </c>
      <c r="F58" s="10">
        <v>2</v>
      </c>
      <c r="G58" s="10">
        <v>267.32</v>
      </c>
      <c r="H58" s="16">
        <f>F58*G58/1000</f>
        <v>0.53464</v>
      </c>
      <c r="I58" s="10" t="s">
        <v>11</v>
      </c>
      <c r="J58" s="23"/>
      <c r="K58" s="22"/>
    </row>
    <row r="59" spans="1:11" ht="69" x14ac:dyDescent="0.3">
      <c r="A59" s="14" t="s">
        <v>134</v>
      </c>
      <c r="B59" s="10" t="s">
        <v>135</v>
      </c>
      <c r="C59" s="9"/>
      <c r="D59" s="10" t="s">
        <v>105</v>
      </c>
      <c r="E59" s="10" t="s">
        <v>32</v>
      </c>
      <c r="F59" s="10"/>
      <c r="G59" s="10"/>
      <c r="H59" s="25"/>
      <c r="I59" s="10"/>
      <c r="J59" s="26"/>
      <c r="K59" s="1"/>
    </row>
    <row r="60" spans="1:11" ht="69" x14ac:dyDescent="0.3">
      <c r="A60" s="14" t="s">
        <v>136</v>
      </c>
      <c r="B60" s="10" t="s">
        <v>137</v>
      </c>
      <c r="C60" s="9">
        <v>1</v>
      </c>
      <c r="D60" s="10" t="s">
        <v>105</v>
      </c>
      <c r="E60" s="10" t="s">
        <v>81</v>
      </c>
      <c r="F60" s="10"/>
      <c r="G60" s="10"/>
      <c r="H60" s="16">
        <f>F60*G60/1000</f>
        <v>0</v>
      </c>
      <c r="I60" s="10"/>
      <c r="J60" s="26"/>
      <c r="K60" s="1"/>
    </row>
    <row r="61" spans="1:11" x14ac:dyDescent="0.3">
      <c r="A61" s="14" t="s">
        <v>138</v>
      </c>
      <c r="B61" s="10" t="s">
        <v>139</v>
      </c>
      <c r="C61" s="9"/>
      <c r="D61" s="10"/>
      <c r="E61" s="10"/>
      <c r="F61" s="10"/>
      <c r="G61" s="10"/>
      <c r="H61" s="30">
        <f>H62+H63+H64+H65</f>
        <v>0</v>
      </c>
      <c r="I61" s="10"/>
      <c r="J61" s="26"/>
      <c r="K61" s="1"/>
    </row>
    <row r="62" spans="1:11" ht="69" x14ac:dyDescent="0.3">
      <c r="A62" s="14" t="s">
        <v>140</v>
      </c>
      <c r="B62" s="10" t="s">
        <v>141</v>
      </c>
      <c r="C62" s="9"/>
      <c r="D62" s="10" t="s">
        <v>105</v>
      </c>
      <c r="E62" s="10" t="s">
        <v>32</v>
      </c>
      <c r="F62" s="10"/>
      <c r="G62" s="10"/>
      <c r="H62" s="9"/>
      <c r="I62" s="10"/>
      <c r="J62" s="26"/>
      <c r="K62" s="1"/>
    </row>
    <row r="63" spans="1:11" ht="69" x14ac:dyDescent="0.3">
      <c r="A63" s="14" t="s">
        <v>142</v>
      </c>
      <c r="B63" s="10" t="s">
        <v>143</v>
      </c>
      <c r="C63" s="9"/>
      <c r="D63" s="10" t="s">
        <v>105</v>
      </c>
      <c r="E63" s="10" t="s">
        <v>119</v>
      </c>
      <c r="F63" s="10"/>
      <c r="G63" s="10"/>
      <c r="H63" s="9"/>
      <c r="I63" s="10"/>
      <c r="J63" s="26"/>
      <c r="K63" s="1"/>
    </row>
    <row r="64" spans="1:11" ht="69" x14ac:dyDescent="0.3">
      <c r="A64" s="14" t="s">
        <v>144</v>
      </c>
      <c r="B64" s="10" t="s">
        <v>145</v>
      </c>
      <c r="C64" s="9"/>
      <c r="D64" s="10" t="s">
        <v>105</v>
      </c>
      <c r="E64" s="10" t="s">
        <v>32</v>
      </c>
      <c r="F64" s="10"/>
      <c r="G64" s="10"/>
      <c r="H64" s="9"/>
      <c r="I64" s="10"/>
      <c r="J64" s="26"/>
      <c r="K64" s="1"/>
    </row>
    <row r="65" spans="1:11" x14ac:dyDescent="0.3">
      <c r="A65" s="14" t="s">
        <v>146</v>
      </c>
      <c r="B65" s="10" t="s">
        <v>147</v>
      </c>
      <c r="C65" s="9"/>
      <c r="D65" s="10"/>
      <c r="E65" s="10"/>
      <c r="F65" s="10"/>
      <c r="G65" s="10"/>
      <c r="H65" s="9"/>
      <c r="I65" s="10"/>
      <c r="J65" s="26"/>
      <c r="K65" s="1"/>
    </row>
    <row r="66" spans="1:11" ht="21" x14ac:dyDescent="0.4">
      <c r="A66" s="14" t="s">
        <v>148</v>
      </c>
      <c r="B66" s="10" t="s">
        <v>149</v>
      </c>
      <c r="C66" s="9"/>
      <c r="D66" s="10"/>
      <c r="E66" s="10"/>
      <c r="F66" s="10"/>
      <c r="G66" s="10"/>
      <c r="H66" s="16">
        <f>H67+H68+H69+H70+H70+H73+H74</f>
        <v>0</v>
      </c>
      <c r="I66" s="10"/>
      <c r="J66" s="23"/>
      <c r="K66" s="22"/>
    </row>
    <row r="67" spans="1:11" ht="69" x14ac:dyDescent="0.3">
      <c r="A67" s="14" t="s">
        <v>150</v>
      </c>
      <c r="B67" s="10" t="s">
        <v>151</v>
      </c>
      <c r="C67" s="9"/>
      <c r="D67" s="10" t="s">
        <v>105</v>
      </c>
      <c r="E67" s="10" t="s">
        <v>45</v>
      </c>
      <c r="F67" s="10"/>
      <c r="G67" s="10"/>
      <c r="H67" s="9"/>
      <c r="I67" s="10"/>
      <c r="J67" s="26"/>
      <c r="K67" s="1"/>
    </row>
    <row r="68" spans="1:11" ht="69" x14ac:dyDescent="0.4">
      <c r="A68" s="14" t="s">
        <v>152</v>
      </c>
      <c r="B68" s="10" t="s">
        <v>153</v>
      </c>
      <c r="C68" s="9"/>
      <c r="D68" s="10" t="s">
        <v>105</v>
      </c>
      <c r="E68" s="10" t="s">
        <v>32</v>
      </c>
      <c r="F68" s="10"/>
      <c r="G68" s="10"/>
      <c r="H68" s="9"/>
      <c r="I68" s="10"/>
      <c r="J68" s="23"/>
      <c r="K68" s="22"/>
    </row>
    <row r="69" spans="1:11" ht="69" x14ac:dyDescent="0.4">
      <c r="A69" s="14" t="s">
        <v>154</v>
      </c>
      <c r="B69" s="10" t="s">
        <v>155</v>
      </c>
      <c r="C69" s="9">
        <v>1</v>
      </c>
      <c r="D69" s="10" t="s">
        <v>105</v>
      </c>
      <c r="E69" s="10" t="s">
        <v>32</v>
      </c>
      <c r="F69" s="10"/>
      <c r="G69" s="10"/>
      <c r="H69" s="16"/>
      <c r="I69" s="10"/>
      <c r="J69" s="23"/>
      <c r="K69" s="22"/>
    </row>
    <row r="70" spans="1:11" x14ac:dyDescent="0.3">
      <c r="A70" s="31" t="s">
        <v>156</v>
      </c>
      <c r="B70" s="32" t="s">
        <v>157</v>
      </c>
      <c r="C70" s="9"/>
      <c r="D70" s="9"/>
      <c r="E70" s="9"/>
      <c r="F70" s="9"/>
      <c r="G70" s="9"/>
      <c r="H70" s="16">
        <f>H71+H72+H73+H74</f>
        <v>0</v>
      </c>
      <c r="I70" s="9"/>
      <c r="J70" s="26"/>
      <c r="K70" s="1"/>
    </row>
    <row r="71" spans="1:11" ht="69" x14ac:dyDescent="0.4">
      <c r="A71" s="14" t="s">
        <v>158</v>
      </c>
      <c r="B71" s="10" t="s">
        <v>159</v>
      </c>
      <c r="C71" s="9">
        <v>1</v>
      </c>
      <c r="D71" s="10" t="s">
        <v>105</v>
      </c>
      <c r="E71" s="10" t="s">
        <v>119</v>
      </c>
      <c r="F71" s="10"/>
      <c r="G71" s="10"/>
      <c r="H71" s="16"/>
      <c r="I71" s="10"/>
      <c r="J71" s="23"/>
      <c r="K71" s="22"/>
    </row>
    <row r="72" spans="1:11" ht="41.4" x14ac:dyDescent="0.4">
      <c r="A72" s="14" t="s">
        <v>160</v>
      </c>
      <c r="B72" s="10" t="s">
        <v>161</v>
      </c>
      <c r="C72" s="9"/>
      <c r="D72" s="10" t="s">
        <v>129</v>
      </c>
      <c r="E72" s="10" t="s">
        <v>32</v>
      </c>
      <c r="F72" s="10"/>
      <c r="G72" s="10"/>
      <c r="H72" s="9"/>
      <c r="I72" s="10"/>
      <c r="J72" s="23"/>
      <c r="K72" s="22"/>
    </row>
    <row r="73" spans="1:11" ht="21" x14ac:dyDescent="0.4">
      <c r="A73" s="14" t="s">
        <v>162</v>
      </c>
      <c r="B73" s="10" t="s">
        <v>163</v>
      </c>
      <c r="C73" s="9"/>
      <c r="D73" s="10"/>
      <c r="E73" s="10" t="s">
        <v>32</v>
      </c>
      <c r="F73" s="10"/>
      <c r="G73" s="10"/>
      <c r="H73" s="9">
        <v>0</v>
      </c>
      <c r="I73" s="10"/>
      <c r="J73" s="23"/>
      <c r="K73" s="22"/>
    </row>
    <row r="74" spans="1:11" ht="21" x14ac:dyDescent="0.4">
      <c r="A74" s="14" t="s">
        <v>164</v>
      </c>
      <c r="B74" s="10" t="s">
        <v>165</v>
      </c>
      <c r="C74" s="9"/>
      <c r="D74" s="10"/>
      <c r="E74" s="10"/>
      <c r="F74" s="10"/>
      <c r="G74" s="10"/>
      <c r="H74" s="9">
        <v>0</v>
      </c>
      <c r="I74" s="10"/>
      <c r="J74" s="23"/>
      <c r="K74" s="22"/>
    </row>
    <row r="75" spans="1:11" ht="41.4" x14ac:dyDescent="0.4">
      <c r="A75" s="14" t="s">
        <v>166</v>
      </c>
      <c r="B75" s="10" t="s">
        <v>167</v>
      </c>
      <c r="C75" s="9"/>
      <c r="D75" s="10"/>
      <c r="E75" s="10"/>
      <c r="F75" s="10"/>
      <c r="G75" s="10"/>
      <c r="H75" s="33">
        <f>H76+H77+H78+H79+H80+H81+H82</f>
        <v>0.76678000000000002</v>
      </c>
      <c r="I75" s="10" t="s">
        <v>11</v>
      </c>
      <c r="J75" s="23"/>
      <c r="K75" s="22"/>
    </row>
    <row r="76" spans="1:11" ht="41.4" x14ac:dyDescent="0.4">
      <c r="A76" s="14" t="s">
        <v>168</v>
      </c>
      <c r="B76" s="10" t="s">
        <v>169</v>
      </c>
      <c r="C76" s="9"/>
      <c r="D76" s="10" t="s">
        <v>129</v>
      </c>
      <c r="E76" s="10" t="s">
        <v>81</v>
      </c>
      <c r="F76" s="10"/>
      <c r="G76" s="10"/>
      <c r="H76" s="33">
        <f>F76*G76/1000</f>
        <v>0</v>
      </c>
      <c r="I76" s="10"/>
      <c r="J76" s="23"/>
      <c r="K76" s="22"/>
    </row>
    <row r="77" spans="1:11" ht="41.4" x14ac:dyDescent="0.4">
      <c r="A77" s="14" t="s">
        <v>170</v>
      </c>
      <c r="B77" s="10" t="s">
        <v>171</v>
      </c>
      <c r="C77" s="9"/>
      <c r="D77" s="10" t="s">
        <v>129</v>
      </c>
      <c r="E77" s="10" t="s">
        <v>45</v>
      </c>
      <c r="F77" s="10"/>
      <c r="G77" s="10"/>
      <c r="H77" s="34"/>
      <c r="I77" s="10"/>
      <c r="J77" s="23"/>
      <c r="K77" s="22"/>
    </row>
    <row r="78" spans="1:11" ht="21" x14ac:dyDescent="0.4">
      <c r="A78" s="14" t="s">
        <v>172</v>
      </c>
      <c r="B78" s="10" t="s">
        <v>173</v>
      </c>
      <c r="C78" s="9"/>
      <c r="D78" s="10"/>
      <c r="E78" s="10" t="s">
        <v>45</v>
      </c>
      <c r="F78" s="10"/>
      <c r="G78" s="10"/>
      <c r="H78" s="34"/>
      <c r="I78" s="10"/>
      <c r="J78" s="23"/>
      <c r="K78" s="22"/>
    </row>
    <row r="79" spans="1:11" ht="41.4" x14ac:dyDescent="0.4">
      <c r="A79" s="14" t="s">
        <v>174</v>
      </c>
      <c r="B79" s="10" t="s">
        <v>175</v>
      </c>
      <c r="C79" s="9"/>
      <c r="D79" s="10" t="s">
        <v>129</v>
      </c>
      <c r="E79" s="10" t="s">
        <v>45</v>
      </c>
      <c r="F79" s="10"/>
      <c r="G79" s="10"/>
      <c r="H79" s="33">
        <f>F79*G79/1000</f>
        <v>0</v>
      </c>
      <c r="I79" s="10"/>
      <c r="J79" s="23"/>
      <c r="K79" s="22"/>
    </row>
    <row r="80" spans="1:11" ht="41.4" x14ac:dyDescent="0.4">
      <c r="A80" s="14" t="s">
        <v>176</v>
      </c>
      <c r="B80" s="10" t="s">
        <v>177</v>
      </c>
      <c r="C80" s="9"/>
      <c r="D80" s="10" t="s">
        <v>129</v>
      </c>
      <c r="E80" s="10" t="s">
        <v>45</v>
      </c>
      <c r="F80" s="10"/>
      <c r="G80" s="10"/>
      <c r="H80" s="35"/>
      <c r="I80" s="10"/>
      <c r="J80" s="23"/>
      <c r="K80" s="22"/>
    </row>
    <row r="81" spans="1:11" ht="41.4" x14ac:dyDescent="0.4">
      <c r="A81" s="14" t="s">
        <v>178</v>
      </c>
      <c r="B81" s="10" t="s">
        <v>179</v>
      </c>
      <c r="C81" s="9"/>
      <c r="D81" s="10" t="s">
        <v>129</v>
      </c>
      <c r="E81" s="10" t="s">
        <v>45</v>
      </c>
      <c r="F81" s="10">
        <v>4</v>
      </c>
      <c r="G81" s="10">
        <v>191.69499999999999</v>
      </c>
      <c r="H81" s="33">
        <f>F81*G81/1000</f>
        <v>0.76678000000000002</v>
      </c>
      <c r="I81" s="10" t="s">
        <v>11</v>
      </c>
      <c r="J81" s="23"/>
      <c r="K81" s="22"/>
    </row>
    <row r="82" spans="1:11" ht="41.4" x14ac:dyDescent="0.4">
      <c r="A82" s="14" t="s">
        <v>180</v>
      </c>
      <c r="B82" s="10" t="s">
        <v>181</v>
      </c>
      <c r="C82" s="9">
        <v>1</v>
      </c>
      <c r="D82" s="10" t="s">
        <v>129</v>
      </c>
      <c r="E82" s="10" t="s">
        <v>81</v>
      </c>
      <c r="F82" s="10"/>
      <c r="G82" s="10"/>
      <c r="H82" s="33">
        <f>F82*G82/1000</f>
        <v>0</v>
      </c>
      <c r="I82" s="10" t="s">
        <v>11</v>
      </c>
      <c r="J82" s="23"/>
      <c r="K82" s="22"/>
    </row>
    <row r="83" spans="1:11" ht="41.4" x14ac:dyDescent="0.4">
      <c r="A83" s="14" t="s">
        <v>182</v>
      </c>
      <c r="B83" s="10" t="s">
        <v>183</v>
      </c>
      <c r="C83" s="9"/>
      <c r="D83" s="10"/>
      <c r="E83" s="10"/>
      <c r="F83" s="10"/>
      <c r="G83" s="10"/>
      <c r="H83" s="16">
        <f>H84+H85+H86+H87+H88+H89+H90+H91+H92+H93+H94+H95</f>
        <v>0.89058000000000004</v>
      </c>
      <c r="I83" s="10"/>
      <c r="J83" s="23"/>
      <c r="K83" s="36"/>
    </row>
    <row r="84" spans="1:11" ht="69" x14ac:dyDescent="0.4">
      <c r="A84" s="14" t="s">
        <v>184</v>
      </c>
      <c r="B84" s="10" t="s">
        <v>185</v>
      </c>
      <c r="C84" s="9"/>
      <c r="D84" s="10" t="s">
        <v>105</v>
      </c>
      <c r="E84" s="10" t="s">
        <v>119</v>
      </c>
      <c r="F84" s="10">
        <v>1</v>
      </c>
      <c r="G84" s="10">
        <v>890.58</v>
      </c>
      <c r="H84" s="16">
        <f>F84*G84/1000</f>
        <v>0.89058000000000004</v>
      </c>
      <c r="I84" s="10" t="s">
        <v>11</v>
      </c>
      <c r="J84" s="23"/>
      <c r="K84" s="22"/>
    </row>
    <row r="85" spans="1:11" ht="69" x14ac:dyDescent="0.3">
      <c r="A85" s="14" t="s">
        <v>186</v>
      </c>
      <c r="B85" s="10" t="s">
        <v>187</v>
      </c>
      <c r="C85" s="9"/>
      <c r="D85" s="10" t="s">
        <v>105</v>
      </c>
      <c r="E85" s="10" t="s">
        <v>45</v>
      </c>
      <c r="F85" s="10"/>
      <c r="G85" s="10"/>
      <c r="H85" s="9"/>
      <c r="I85" s="10"/>
      <c r="J85" s="26"/>
      <c r="K85" s="1"/>
    </row>
    <row r="86" spans="1:11" ht="69" x14ac:dyDescent="0.4">
      <c r="A86" s="14" t="s">
        <v>188</v>
      </c>
      <c r="B86" s="10" t="s">
        <v>189</v>
      </c>
      <c r="C86" s="9"/>
      <c r="D86" s="10" t="s">
        <v>105</v>
      </c>
      <c r="E86" s="10" t="s">
        <v>45</v>
      </c>
      <c r="F86" s="10"/>
      <c r="G86" s="10"/>
      <c r="H86" s="9"/>
      <c r="I86" s="10"/>
      <c r="J86" s="23"/>
      <c r="K86" s="22"/>
    </row>
    <row r="87" spans="1:11" ht="69" x14ac:dyDescent="0.3">
      <c r="A87" s="14" t="s">
        <v>190</v>
      </c>
      <c r="B87" s="10" t="s">
        <v>191</v>
      </c>
      <c r="C87" s="9"/>
      <c r="D87" s="10" t="s">
        <v>105</v>
      </c>
      <c r="E87" s="10" t="s">
        <v>45</v>
      </c>
      <c r="F87" s="10"/>
      <c r="G87" s="10"/>
      <c r="H87" s="9"/>
      <c r="I87" s="10"/>
      <c r="J87" s="26"/>
      <c r="K87" s="1"/>
    </row>
    <row r="88" spans="1:11" ht="69" x14ac:dyDescent="0.3">
      <c r="A88" s="14" t="s">
        <v>192</v>
      </c>
      <c r="B88" s="10" t="s">
        <v>193</v>
      </c>
      <c r="C88" s="9"/>
      <c r="D88" s="10" t="s">
        <v>105</v>
      </c>
      <c r="E88" s="10" t="s">
        <v>45</v>
      </c>
      <c r="F88" s="10"/>
      <c r="G88" s="10"/>
      <c r="H88" s="9"/>
      <c r="I88" s="10"/>
      <c r="J88" s="26"/>
      <c r="K88" s="1"/>
    </row>
    <row r="89" spans="1:11" ht="69" x14ac:dyDescent="0.3">
      <c r="A89" s="14" t="s">
        <v>194</v>
      </c>
      <c r="B89" s="10" t="s">
        <v>195</v>
      </c>
      <c r="C89" s="9"/>
      <c r="D89" s="10" t="s">
        <v>105</v>
      </c>
      <c r="E89" s="10" t="s">
        <v>45</v>
      </c>
      <c r="F89" s="10"/>
      <c r="G89" s="10"/>
      <c r="H89" s="9"/>
      <c r="I89" s="10"/>
      <c r="J89" s="26"/>
      <c r="K89" s="1"/>
    </row>
    <row r="90" spans="1:11" ht="69" x14ac:dyDescent="0.4">
      <c r="A90" s="14" t="s">
        <v>196</v>
      </c>
      <c r="B90" s="10" t="s">
        <v>197</v>
      </c>
      <c r="C90" s="9"/>
      <c r="D90" s="10" t="s">
        <v>105</v>
      </c>
      <c r="E90" s="10" t="s">
        <v>45</v>
      </c>
      <c r="F90" s="10"/>
      <c r="G90" s="10"/>
      <c r="H90" s="16"/>
      <c r="I90" s="10"/>
      <c r="J90" s="23"/>
      <c r="K90" s="36"/>
    </row>
    <row r="91" spans="1:11" ht="69" x14ac:dyDescent="0.3">
      <c r="A91" s="14" t="s">
        <v>198</v>
      </c>
      <c r="B91" s="10" t="s">
        <v>199</v>
      </c>
      <c r="C91" s="9"/>
      <c r="D91" s="10" t="s">
        <v>105</v>
      </c>
      <c r="E91" s="10" t="s">
        <v>45</v>
      </c>
      <c r="F91" s="10"/>
      <c r="G91" s="10"/>
      <c r="H91" s="9"/>
      <c r="I91" s="10"/>
      <c r="J91" s="26"/>
      <c r="K91" s="1"/>
    </row>
    <row r="92" spans="1:11" ht="69" x14ac:dyDescent="0.4">
      <c r="A92" s="14" t="s">
        <v>200</v>
      </c>
      <c r="B92" s="10" t="s">
        <v>201</v>
      </c>
      <c r="C92" s="9"/>
      <c r="D92" s="10" t="s">
        <v>105</v>
      </c>
      <c r="E92" s="10" t="s">
        <v>45</v>
      </c>
      <c r="F92" s="10"/>
      <c r="G92" s="10"/>
      <c r="H92" s="9"/>
      <c r="I92" s="10"/>
      <c r="J92" s="23"/>
      <c r="K92" s="22"/>
    </row>
    <row r="93" spans="1:11" ht="69" x14ac:dyDescent="0.3">
      <c r="A93" s="14" t="s">
        <v>202</v>
      </c>
      <c r="B93" s="10" t="s">
        <v>203</v>
      </c>
      <c r="C93" s="9"/>
      <c r="D93" s="10" t="s">
        <v>105</v>
      </c>
      <c r="E93" s="10" t="s">
        <v>45</v>
      </c>
      <c r="F93" s="10"/>
      <c r="G93" s="10"/>
      <c r="H93" s="9"/>
      <c r="I93" s="10"/>
      <c r="J93" s="26"/>
      <c r="K93" s="1"/>
    </row>
    <row r="94" spans="1:11" ht="27.6" x14ac:dyDescent="0.4">
      <c r="A94" s="14" t="s">
        <v>204</v>
      </c>
      <c r="B94" s="10" t="s">
        <v>205</v>
      </c>
      <c r="C94" s="9"/>
      <c r="D94" s="10"/>
      <c r="E94" s="10" t="s">
        <v>32</v>
      </c>
      <c r="F94" s="10"/>
      <c r="G94" s="10"/>
      <c r="H94" s="9"/>
      <c r="I94" s="10"/>
      <c r="J94" s="23"/>
      <c r="K94" s="22"/>
    </row>
    <row r="95" spans="1:11" ht="41.4" x14ac:dyDescent="0.4">
      <c r="A95" s="14" t="s">
        <v>206</v>
      </c>
      <c r="B95" s="10" t="s">
        <v>207</v>
      </c>
      <c r="C95" s="9"/>
      <c r="D95" s="10" t="s">
        <v>208</v>
      </c>
      <c r="E95" s="10" t="s">
        <v>81</v>
      </c>
      <c r="F95" s="10"/>
      <c r="G95" s="10"/>
      <c r="H95" s="16"/>
      <c r="I95" s="10"/>
      <c r="J95" s="23"/>
      <c r="K95" s="36"/>
    </row>
    <row r="96" spans="1:11" ht="41.4" x14ac:dyDescent="0.4">
      <c r="A96" s="14" t="s">
        <v>209</v>
      </c>
      <c r="B96" s="10" t="s">
        <v>210</v>
      </c>
      <c r="C96" s="9"/>
      <c r="D96" s="10"/>
      <c r="E96" s="10"/>
      <c r="F96" s="10"/>
      <c r="G96" s="10"/>
      <c r="H96" s="16">
        <f>H97+H98+H99+H100</f>
        <v>14.161719999999999</v>
      </c>
      <c r="I96" s="10"/>
      <c r="J96" s="23"/>
      <c r="K96" s="36"/>
    </row>
    <row r="97" spans="1:11" ht="41.4" x14ac:dyDescent="0.4">
      <c r="A97" s="14" t="s">
        <v>211</v>
      </c>
      <c r="B97" s="10" t="s">
        <v>212</v>
      </c>
      <c r="C97" s="9"/>
      <c r="D97" s="10" t="s">
        <v>129</v>
      </c>
      <c r="E97" s="10" t="s">
        <v>32</v>
      </c>
      <c r="F97" s="10">
        <v>40.5</v>
      </c>
      <c r="G97" s="15">
        <v>261.05111111111108</v>
      </c>
      <c r="H97" s="16">
        <f>F97*G97/1000</f>
        <v>10.572569999999999</v>
      </c>
      <c r="I97" s="10" t="s">
        <v>11</v>
      </c>
      <c r="J97" s="23"/>
      <c r="K97" s="22"/>
    </row>
    <row r="98" spans="1:11" ht="41.4" x14ac:dyDescent="0.4">
      <c r="A98" s="14" t="s">
        <v>213</v>
      </c>
      <c r="B98" s="10" t="s">
        <v>214</v>
      </c>
      <c r="C98" s="9"/>
      <c r="D98" s="10" t="s">
        <v>129</v>
      </c>
      <c r="E98" s="10" t="s">
        <v>32</v>
      </c>
      <c r="F98" s="10">
        <v>15</v>
      </c>
      <c r="G98" s="15">
        <v>239.27666666666667</v>
      </c>
      <c r="H98" s="16">
        <f>F98*G98/1000</f>
        <v>3.5891500000000001</v>
      </c>
      <c r="I98" s="10" t="s">
        <v>11</v>
      </c>
      <c r="J98" s="23"/>
      <c r="K98" s="22"/>
    </row>
    <row r="99" spans="1:11" ht="69" x14ac:dyDescent="0.4">
      <c r="A99" s="14" t="s">
        <v>215</v>
      </c>
      <c r="B99" s="10" t="s">
        <v>216</v>
      </c>
      <c r="C99" s="9"/>
      <c r="D99" s="10" t="s">
        <v>105</v>
      </c>
      <c r="E99" s="10" t="s">
        <v>32</v>
      </c>
      <c r="F99" s="10"/>
      <c r="G99" s="15"/>
      <c r="H99" s="16">
        <f>F99*G99/1000</f>
        <v>0</v>
      </c>
      <c r="I99" s="10" t="s">
        <v>11</v>
      </c>
      <c r="J99" s="23"/>
      <c r="K99" s="22"/>
    </row>
    <row r="100" spans="1:11" ht="69" x14ac:dyDescent="0.4">
      <c r="A100" s="14" t="s">
        <v>217</v>
      </c>
      <c r="B100" s="10" t="s">
        <v>218</v>
      </c>
      <c r="C100" s="9"/>
      <c r="D100" s="10" t="s">
        <v>105</v>
      </c>
      <c r="E100" s="10" t="s">
        <v>32</v>
      </c>
      <c r="F100" s="10"/>
      <c r="G100" s="10"/>
      <c r="H100" s="9"/>
      <c r="I100" s="10"/>
      <c r="J100" s="23"/>
      <c r="K100" s="22"/>
    </row>
    <row r="101" spans="1:11" ht="21" x14ac:dyDescent="0.4">
      <c r="A101" s="14" t="s">
        <v>219</v>
      </c>
      <c r="B101" s="10" t="s">
        <v>220</v>
      </c>
      <c r="C101" s="9"/>
      <c r="D101" s="10"/>
      <c r="E101" s="10"/>
      <c r="F101" s="10"/>
      <c r="G101" s="10"/>
      <c r="H101" s="16">
        <f>H102+H103+H104+H105+H106</f>
        <v>59.031999999999996</v>
      </c>
      <c r="I101" s="10"/>
      <c r="J101" s="23"/>
      <c r="K101" s="22"/>
    </row>
    <row r="102" spans="1:11" ht="55.2" x14ac:dyDescent="0.4">
      <c r="A102" s="14" t="s">
        <v>221</v>
      </c>
      <c r="B102" s="10" t="s">
        <v>222</v>
      </c>
      <c r="C102" s="9"/>
      <c r="D102" s="10" t="s">
        <v>223</v>
      </c>
      <c r="E102" s="10" t="s">
        <v>32</v>
      </c>
      <c r="F102" s="10"/>
      <c r="G102" s="10"/>
      <c r="H102" s="9"/>
      <c r="I102" s="10"/>
      <c r="J102" s="23"/>
      <c r="K102" s="22"/>
    </row>
    <row r="103" spans="1:11" ht="55.2" x14ac:dyDescent="0.4">
      <c r="A103" s="14" t="s">
        <v>224</v>
      </c>
      <c r="B103" s="10" t="s">
        <v>225</v>
      </c>
      <c r="C103" s="9"/>
      <c r="D103" s="10" t="s">
        <v>223</v>
      </c>
      <c r="E103" s="10" t="s">
        <v>119</v>
      </c>
      <c r="F103" s="10">
        <v>25</v>
      </c>
      <c r="G103" s="10">
        <v>1256</v>
      </c>
      <c r="H103" s="16">
        <f t="shared" ref="H103:H104" si="1">F103*G103/1000</f>
        <v>31.4</v>
      </c>
      <c r="I103" s="10" t="s">
        <v>11</v>
      </c>
      <c r="J103" s="23"/>
      <c r="K103" s="22"/>
    </row>
    <row r="104" spans="1:11" ht="55.2" x14ac:dyDescent="0.4">
      <c r="A104" s="14" t="s">
        <v>226</v>
      </c>
      <c r="B104" s="10" t="s">
        <v>227</v>
      </c>
      <c r="C104" s="9"/>
      <c r="D104" s="10" t="s">
        <v>223</v>
      </c>
      <c r="E104" s="10" t="s">
        <v>119</v>
      </c>
      <c r="F104" s="10">
        <v>22</v>
      </c>
      <c r="G104" s="10">
        <v>1256</v>
      </c>
      <c r="H104" s="16">
        <f t="shared" si="1"/>
        <v>27.632000000000001</v>
      </c>
      <c r="I104" s="10" t="s">
        <v>11</v>
      </c>
      <c r="J104" s="23"/>
      <c r="K104" s="22"/>
    </row>
    <row r="105" spans="1:11" ht="41.4" x14ac:dyDescent="0.4">
      <c r="A105" s="14" t="s">
        <v>228</v>
      </c>
      <c r="B105" s="10" t="s">
        <v>229</v>
      </c>
      <c r="C105" s="9"/>
      <c r="D105" s="10" t="s">
        <v>129</v>
      </c>
      <c r="E105" s="10" t="s">
        <v>32</v>
      </c>
      <c r="F105" s="10"/>
      <c r="G105" s="10"/>
      <c r="H105" s="9"/>
      <c r="I105" s="10"/>
      <c r="J105" s="23"/>
      <c r="K105" s="36"/>
    </row>
    <row r="106" spans="1:11" ht="41.4" x14ac:dyDescent="0.4">
      <c r="A106" s="14" t="s">
        <v>230</v>
      </c>
      <c r="B106" s="10" t="s">
        <v>231</v>
      </c>
      <c r="C106" s="9"/>
      <c r="D106" s="10" t="s">
        <v>129</v>
      </c>
      <c r="E106" s="10" t="s">
        <v>81</v>
      </c>
      <c r="F106" s="10"/>
      <c r="G106" s="10"/>
      <c r="H106" s="16">
        <f>F106*G106/1000</f>
        <v>0</v>
      </c>
      <c r="I106" s="10"/>
      <c r="J106" s="23"/>
      <c r="K106" s="22"/>
    </row>
    <row r="107" spans="1:11" ht="55.2" x14ac:dyDescent="0.4">
      <c r="A107" s="27">
        <v>6</v>
      </c>
      <c r="B107" s="8" t="s">
        <v>232</v>
      </c>
      <c r="C107" s="9"/>
      <c r="D107" s="10"/>
      <c r="E107" s="10"/>
      <c r="F107" s="10"/>
      <c r="G107" s="10"/>
      <c r="H107" s="11">
        <f>H108+H109+H110+H111+H112+H113+H114+H115+H116+H117+H118+H119+H120+H121+H122+H123+H124+H125+H126+H127+H128+H129+H130+H131+H132+H133+H134+H135+H136</f>
        <v>305.55362000000002</v>
      </c>
      <c r="I107" s="10"/>
      <c r="J107" s="23"/>
      <c r="K107" s="36"/>
    </row>
    <row r="108" spans="1:11" ht="27.6" x14ac:dyDescent="0.3">
      <c r="A108" s="14" t="s">
        <v>233</v>
      </c>
      <c r="B108" s="10" t="s">
        <v>234</v>
      </c>
      <c r="C108" s="9"/>
      <c r="D108" s="10" t="s">
        <v>124</v>
      </c>
      <c r="E108" s="10"/>
      <c r="F108" s="10"/>
      <c r="G108" s="10"/>
      <c r="H108" s="9"/>
      <c r="I108" s="10"/>
      <c r="J108" s="26"/>
      <c r="K108" s="1"/>
    </row>
    <row r="109" spans="1:11" ht="55.2" x14ac:dyDescent="0.4">
      <c r="A109" s="14" t="s">
        <v>235</v>
      </c>
      <c r="B109" s="10" t="s">
        <v>236</v>
      </c>
      <c r="C109" s="9"/>
      <c r="D109" s="10" t="s">
        <v>223</v>
      </c>
      <c r="E109" s="10" t="s">
        <v>108</v>
      </c>
      <c r="F109" s="10">
        <v>1</v>
      </c>
      <c r="G109" s="10">
        <v>1648</v>
      </c>
      <c r="H109" s="16">
        <f>F109*G109/1000</f>
        <v>1.6479999999999999</v>
      </c>
      <c r="I109" s="10" t="s">
        <v>11</v>
      </c>
      <c r="J109" s="23"/>
      <c r="K109" s="36"/>
    </row>
    <row r="110" spans="1:11" ht="55.2" x14ac:dyDescent="0.3">
      <c r="A110" s="14" t="s">
        <v>237</v>
      </c>
      <c r="B110" s="10" t="s">
        <v>238</v>
      </c>
      <c r="C110" s="9"/>
      <c r="D110" s="10" t="s">
        <v>223</v>
      </c>
      <c r="E110" s="10" t="s">
        <v>90</v>
      </c>
      <c r="F110" s="10">
        <v>0</v>
      </c>
      <c r="G110" s="10">
        <v>0</v>
      </c>
      <c r="H110" s="9"/>
      <c r="I110" s="10"/>
      <c r="J110" s="26"/>
      <c r="K110" s="1"/>
    </row>
    <row r="111" spans="1:11" ht="55.2" x14ac:dyDescent="0.4">
      <c r="A111" s="14" t="s">
        <v>239</v>
      </c>
      <c r="B111" s="10" t="s">
        <v>240</v>
      </c>
      <c r="C111" s="9"/>
      <c r="D111" s="10" t="s">
        <v>223</v>
      </c>
      <c r="E111" s="10" t="s">
        <v>90</v>
      </c>
      <c r="F111" s="10">
        <v>0</v>
      </c>
      <c r="G111" s="10">
        <v>0</v>
      </c>
      <c r="H111" s="9"/>
      <c r="I111" s="10"/>
      <c r="J111" s="23"/>
      <c r="K111" s="22"/>
    </row>
    <row r="112" spans="1:11" ht="55.2" x14ac:dyDescent="0.3">
      <c r="A112" s="14" t="s">
        <v>241</v>
      </c>
      <c r="B112" s="10" t="s">
        <v>242</v>
      </c>
      <c r="C112" s="9"/>
      <c r="D112" s="10" t="s">
        <v>223</v>
      </c>
      <c r="E112" s="10" t="s">
        <v>108</v>
      </c>
      <c r="F112" s="10">
        <v>0</v>
      </c>
      <c r="G112" s="10">
        <v>0</v>
      </c>
      <c r="H112" s="9"/>
      <c r="I112" s="10"/>
      <c r="J112" s="26"/>
      <c r="K112" s="1"/>
    </row>
    <row r="113" spans="1:11" ht="69" x14ac:dyDescent="0.3">
      <c r="A113" s="14" t="s">
        <v>243</v>
      </c>
      <c r="B113" s="10" t="s">
        <v>244</v>
      </c>
      <c r="C113" s="9"/>
      <c r="D113" s="10" t="s">
        <v>223</v>
      </c>
      <c r="E113" s="10" t="s">
        <v>108</v>
      </c>
      <c r="F113" s="10">
        <v>0</v>
      </c>
      <c r="G113" s="10">
        <v>0</v>
      </c>
      <c r="H113" s="9"/>
      <c r="I113" s="10"/>
      <c r="J113" s="26"/>
      <c r="K113" s="1"/>
    </row>
    <row r="114" spans="1:11" ht="69" x14ac:dyDescent="0.3">
      <c r="A114" s="14" t="s">
        <v>245</v>
      </c>
      <c r="B114" s="10" t="s">
        <v>246</v>
      </c>
      <c r="C114" s="9"/>
      <c r="D114" s="10" t="s">
        <v>223</v>
      </c>
      <c r="E114" s="10" t="s">
        <v>108</v>
      </c>
      <c r="F114" s="10">
        <v>0</v>
      </c>
      <c r="G114" s="10">
        <v>0</v>
      </c>
      <c r="H114" s="16"/>
      <c r="I114" s="10"/>
      <c r="J114" s="26"/>
      <c r="K114" s="1"/>
    </row>
    <row r="115" spans="1:11" ht="41.4" x14ac:dyDescent="0.3">
      <c r="A115" s="14" t="s">
        <v>247</v>
      </c>
      <c r="B115" s="10" t="s">
        <v>248</v>
      </c>
      <c r="C115" s="9"/>
      <c r="D115" s="10" t="s">
        <v>129</v>
      </c>
      <c r="E115" s="10" t="s">
        <v>90</v>
      </c>
      <c r="F115" s="10">
        <v>0</v>
      </c>
      <c r="G115" s="10">
        <v>0</v>
      </c>
      <c r="H115" s="9"/>
      <c r="I115" s="10"/>
      <c r="J115" s="26"/>
      <c r="K115" s="1"/>
    </row>
    <row r="116" spans="1:11" ht="55.2" x14ac:dyDescent="0.4">
      <c r="A116" s="14" t="s">
        <v>249</v>
      </c>
      <c r="B116" s="10" t="s">
        <v>250</v>
      </c>
      <c r="C116" s="9"/>
      <c r="D116" s="10" t="s">
        <v>251</v>
      </c>
      <c r="E116" s="10" t="s">
        <v>252</v>
      </c>
      <c r="F116" s="10">
        <v>0</v>
      </c>
      <c r="G116" s="10">
        <v>0</v>
      </c>
      <c r="H116" s="9"/>
      <c r="I116" s="10"/>
      <c r="J116" s="23"/>
      <c r="K116" s="22"/>
    </row>
    <row r="117" spans="1:11" ht="27.6" x14ac:dyDescent="0.4">
      <c r="A117" s="14" t="s">
        <v>253</v>
      </c>
      <c r="B117" s="10" t="s">
        <v>254</v>
      </c>
      <c r="C117" s="9"/>
      <c r="D117" s="10" t="s">
        <v>124</v>
      </c>
      <c r="E117" s="10"/>
      <c r="F117" s="10"/>
      <c r="G117" s="10"/>
      <c r="H117" s="9"/>
      <c r="I117" s="10"/>
      <c r="J117" s="23"/>
      <c r="K117" s="22"/>
    </row>
    <row r="118" spans="1:11" ht="41.4" x14ac:dyDescent="0.3">
      <c r="A118" s="14" t="s">
        <v>255</v>
      </c>
      <c r="B118" s="10" t="s">
        <v>256</v>
      </c>
      <c r="C118" s="9"/>
      <c r="D118" s="10" t="s">
        <v>42</v>
      </c>
      <c r="E118" s="10" t="s">
        <v>108</v>
      </c>
      <c r="F118" s="10">
        <v>0</v>
      </c>
      <c r="G118" s="10">
        <v>0</v>
      </c>
      <c r="H118" s="9"/>
      <c r="I118" s="10"/>
      <c r="J118" s="26"/>
      <c r="K118" s="1"/>
    </row>
    <row r="119" spans="1:11" ht="41.4" x14ac:dyDescent="0.3">
      <c r="A119" s="14" t="s">
        <v>257</v>
      </c>
      <c r="B119" s="10" t="s">
        <v>258</v>
      </c>
      <c r="C119" s="9"/>
      <c r="D119" s="10" t="s">
        <v>259</v>
      </c>
      <c r="E119" s="10" t="s">
        <v>108</v>
      </c>
      <c r="F119" s="10">
        <v>0</v>
      </c>
      <c r="G119" s="10">
        <v>0</v>
      </c>
      <c r="H119" s="9"/>
      <c r="I119" s="10"/>
      <c r="J119" s="26"/>
      <c r="K119" s="1"/>
    </row>
    <row r="120" spans="1:11" ht="41.4" x14ac:dyDescent="0.3">
      <c r="A120" s="14" t="s">
        <v>260</v>
      </c>
      <c r="B120" s="10" t="s">
        <v>261</v>
      </c>
      <c r="C120" s="9"/>
      <c r="D120" s="10" t="s">
        <v>124</v>
      </c>
      <c r="E120" s="10"/>
      <c r="F120" s="10"/>
      <c r="G120" s="10"/>
      <c r="H120" s="9"/>
      <c r="I120" s="10"/>
      <c r="J120" s="26"/>
      <c r="K120" s="1"/>
    </row>
    <row r="121" spans="1:11" ht="41.4" x14ac:dyDescent="0.3">
      <c r="A121" s="14" t="s">
        <v>262</v>
      </c>
      <c r="B121" s="10" t="s">
        <v>263</v>
      </c>
      <c r="C121" s="9"/>
      <c r="D121" s="10" t="s">
        <v>124</v>
      </c>
      <c r="E121" s="10"/>
      <c r="F121" s="10"/>
      <c r="G121" s="10"/>
      <c r="H121" s="9"/>
      <c r="I121" s="10"/>
      <c r="J121" s="26"/>
      <c r="K121" s="1"/>
    </row>
    <row r="122" spans="1:11" x14ac:dyDescent="0.3">
      <c r="A122" s="14" t="s">
        <v>264</v>
      </c>
      <c r="B122" s="10" t="s">
        <v>265</v>
      </c>
      <c r="C122" s="9"/>
      <c r="D122" s="10" t="s">
        <v>266</v>
      </c>
      <c r="E122" s="10" t="s">
        <v>90</v>
      </c>
      <c r="F122" s="10">
        <v>0</v>
      </c>
      <c r="G122" s="10">
        <v>0</v>
      </c>
      <c r="H122" s="9"/>
      <c r="I122" s="10"/>
      <c r="J122" s="26"/>
      <c r="K122" s="1"/>
    </row>
    <row r="123" spans="1:11" ht="55.2" x14ac:dyDescent="0.3">
      <c r="A123" s="14" t="s">
        <v>267</v>
      </c>
      <c r="B123" s="10" t="s">
        <v>268</v>
      </c>
      <c r="C123" s="9"/>
      <c r="D123" s="10" t="s">
        <v>223</v>
      </c>
      <c r="E123" s="10" t="s">
        <v>108</v>
      </c>
      <c r="F123" s="10">
        <v>1</v>
      </c>
      <c r="G123" s="15">
        <v>121648</v>
      </c>
      <c r="H123" s="16">
        <f>F123*G123/1000</f>
        <v>121.648</v>
      </c>
      <c r="I123" s="10" t="s">
        <v>11</v>
      </c>
      <c r="J123" s="26"/>
      <c r="K123" s="1"/>
    </row>
    <row r="124" spans="1:11" ht="55.2" x14ac:dyDescent="0.4">
      <c r="A124" s="14" t="s">
        <v>269</v>
      </c>
      <c r="B124" s="10" t="s">
        <v>270</v>
      </c>
      <c r="C124" s="9"/>
      <c r="D124" s="10" t="s">
        <v>223</v>
      </c>
      <c r="E124" s="10" t="s">
        <v>108</v>
      </c>
      <c r="F124" s="10">
        <v>5</v>
      </c>
      <c r="G124" s="15">
        <v>3341.14</v>
      </c>
      <c r="H124" s="16">
        <f>F124*G124/1000</f>
        <v>16.7057</v>
      </c>
      <c r="I124" s="10" t="s">
        <v>11</v>
      </c>
      <c r="J124" s="23"/>
      <c r="K124" s="36"/>
    </row>
    <row r="125" spans="1:11" ht="55.2" x14ac:dyDescent="0.4">
      <c r="A125" s="14" t="s">
        <v>271</v>
      </c>
      <c r="B125" s="10" t="s">
        <v>272</v>
      </c>
      <c r="C125" s="9"/>
      <c r="D125" s="10" t="s">
        <v>223</v>
      </c>
      <c r="E125" s="10" t="s">
        <v>108</v>
      </c>
      <c r="F125" s="10">
        <v>4</v>
      </c>
      <c r="G125" s="15">
        <v>3341.14</v>
      </c>
      <c r="H125" s="16">
        <f>F125*G125/1000</f>
        <v>13.364559999999999</v>
      </c>
      <c r="I125" s="10" t="s">
        <v>11</v>
      </c>
      <c r="J125" s="23"/>
      <c r="K125" s="36"/>
    </row>
    <row r="126" spans="1:11" ht="55.2" x14ac:dyDescent="0.4">
      <c r="A126" s="14" t="s">
        <v>273</v>
      </c>
      <c r="B126" s="10" t="s">
        <v>274</v>
      </c>
      <c r="C126" s="9"/>
      <c r="D126" s="10" t="s">
        <v>223</v>
      </c>
      <c r="E126" s="10" t="s">
        <v>108</v>
      </c>
      <c r="F126" s="10">
        <v>8</v>
      </c>
      <c r="G126" s="15">
        <v>6341.14</v>
      </c>
      <c r="H126" s="16">
        <f>F126*G126/1000</f>
        <v>50.729120000000002</v>
      </c>
      <c r="I126" s="10" t="s">
        <v>11</v>
      </c>
      <c r="J126" s="23"/>
      <c r="K126" s="36"/>
    </row>
    <row r="127" spans="1:11" ht="55.2" x14ac:dyDescent="0.4">
      <c r="A127" s="14" t="s">
        <v>275</v>
      </c>
      <c r="B127" s="10" t="s">
        <v>276</v>
      </c>
      <c r="C127" s="9"/>
      <c r="D127" s="10" t="s">
        <v>223</v>
      </c>
      <c r="E127" s="10" t="s">
        <v>108</v>
      </c>
      <c r="F127" s="10">
        <v>16</v>
      </c>
      <c r="G127" s="15">
        <v>6341.14</v>
      </c>
      <c r="H127" s="16">
        <f>F127*G127/1000</f>
        <v>101.45824</v>
      </c>
      <c r="I127" s="10" t="s">
        <v>11</v>
      </c>
      <c r="J127" s="23"/>
      <c r="K127" s="36"/>
    </row>
    <row r="128" spans="1:11" ht="27.6" x14ac:dyDescent="0.3">
      <c r="A128" s="14" t="s">
        <v>277</v>
      </c>
      <c r="B128" s="10" t="s">
        <v>278</v>
      </c>
      <c r="C128" s="9"/>
      <c r="D128" s="10" t="s">
        <v>124</v>
      </c>
      <c r="E128" s="10"/>
      <c r="F128" s="10"/>
      <c r="G128" s="10"/>
      <c r="H128" s="25"/>
      <c r="I128" s="10"/>
      <c r="J128" s="26"/>
      <c r="K128" s="1"/>
    </row>
    <row r="129" spans="1:11" ht="27.6" x14ac:dyDescent="0.3">
      <c r="A129" s="14" t="s">
        <v>279</v>
      </c>
      <c r="B129" s="10" t="s">
        <v>280</v>
      </c>
      <c r="C129" s="9"/>
      <c r="D129" s="10" t="s">
        <v>124</v>
      </c>
      <c r="E129" s="10"/>
      <c r="F129" s="10"/>
      <c r="G129" s="10"/>
      <c r="H129" s="25"/>
      <c r="I129" s="10"/>
      <c r="J129" s="26"/>
      <c r="K129" s="1"/>
    </row>
    <row r="130" spans="1:11" ht="27.6" x14ac:dyDescent="0.3">
      <c r="A130" s="14" t="s">
        <v>281</v>
      </c>
      <c r="B130" s="10" t="s">
        <v>282</v>
      </c>
      <c r="C130" s="9"/>
      <c r="D130" s="10" t="s">
        <v>124</v>
      </c>
      <c r="E130" s="10"/>
      <c r="F130" s="10"/>
      <c r="G130" s="10"/>
      <c r="H130" s="25"/>
      <c r="I130" s="10"/>
      <c r="J130" s="26"/>
      <c r="K130" s="1"/>
    </row>
    <row r="131" spans="1:11" ht="27.6" x14ac:dyDescent="0.3">
      <c r="A131" s="14" t="s">
        <v>283</v>
      </c>
      <c r="B131" s="10" t="s">
        <v>284</v>
      </c>
      <c r="C131" s="9"/>
      <c r="D131" s="10" t="s">
        <v>124</v>
      </c>
      <c r="E131" s="10"/>
      <c r="F131" s="10"/>
      <c r="G131" s="10"/>
      <c r="H131" s="25"/>
      <c r="I131" s="10"/>
      <c r="J131" s="26"/>
      <c r="K131" s="1"/>
    </row>
    <row r="132" spans="1:11" ht="27.6" x14ac:dyDescent="0.3">
      <c r="A132" s="14" t="s">
        <v>285</v>
      </c>
      <c r="B132" s="10" t="s">
        <v>286</v>
      </c>
      <c r="C132" s="9"/>
      <c r="D132" s="10" t="s">
        <v>124</v>
      </c>
      <c r="E132" s="10" t="s">
        <v>45</v>
      </c>
      <c r="F132" s="10"/>
      <c r="G132" s="10"/>
      <c r="H132" s="16"/>
      <c r="I132" s="10"/>
      <c r="J132" s="26"/>
      <c r="K132" s="1"/>
    </row>
    <row r="133" spans="1:11" ht="27.6" x14ac:dyDescent="0.3">
      <c r="A133" s="14" t="s">
        <v>287</v>
      </c>
      <c r="B133" s="10" t="s">
        <v>288</v>
      </c>
      <c r="C133" s="9"/>
      <c r="D133" s="10" t="s">
        <v>124</v>
      </c>
      <c r="E133" s="10"/>
      <c r="F133" s="10"/>
      <c r="G133" s="10"/>
      <c r="H133" s="25"/>
      <c r="I133" s="10"/>
      <c r="J133" s="26"/>
      <c r="K133" s="1"/>
    </row>
    <row r="134" spans="1:11" ht="41.4" x14ac:dyDescent="0.4">
      <c r="A134" s="14" t="s">
        <v>289</v>
      </c>
      <c r="B134" s="10" t="s">
        <v>290</v>
      </c>
      <c r="C134" s="9"/>
      <c r="D134" s="10" t="s">
        <v>129</v>
      </c>
      <c r="E134" s="10" t="s">
        <v>90</v>
      </c>
      <c r="F134" s="10">
        <v>0</v>
      </c>
      <c r="G134" s="10">
        <v>0</v>
      </c>
      <c r="H134" s="25"/>
      <c r="I134" s="10"/>
      <c r="J134" s="23"/>
      <c r="K134" s="36"/>
    </row>
    <row r="135" spans="1:11" ht="41.4" x14ac:dyDescent="0.3">
      <c r="A135" s="14" t="s">
        <v>291</v>
      </c>
      <c r="B135" s="10" t="s">
        <v>292</v>
      </c>
      <c r="C135" s="9"/>
      <c r="D135" s="10" t="s">
        <v>129</v>
      </c>
      <c r="E135" s="10" t="s">
        <v>90</v>
      </c>
      <c r="F135" s="10">
        <v>0</v>
      </c>
      <c r="G135" s="10">
        <v>0</v>
      </c>
      <c r="H135" s="25"/>
      <c r="I135" s="10"/>
      <c r="J135" s="26"/>
      <c r="K135" s="37"/>
    </row>
    <row r="136" spans="1:11" ht="55.2" x14ac:dyDescent="0.4">
      <c r="A136" s="14" t="s">
        <v>293</v>
      </c>
      <c r="B136" s="10" t="s">
        <v>294</v>
      </c>
      <c r="C136" s="9"/>
      <c r="D136" s="10" t="s">
        <v>129</v>
      </c>
      <c r="E136" s="10" t="s">
        <v>81</v>
      </c>
      <c r="F136" s="10"/>
      <c r="G136" s="15"/>
      <c r="H136" s="16">
        <f>F136*G136/1000</f>
        <v>0</v>
      </c>
      <c r="I136" s="10"/>
      <c r="J136" s="23"/>
      <c r="K136" s="36"/>
    </row>
    <row r="137" spans="1:11" ht="27.6" x14ac:dyDescent="0.4">
      <c r="A137" s="27">
        <v>7</v>
      </c>
      <c r="B137" s="8" t="s">
        <v>295</v>
      </c>
      <c r="C137" s="9"/>
      <c r="D137" s="10"/>
      <c r="E137" s="10"/>
      <c r="F137" s="10"/>
      <c r="G137" s="10"/>
      <c r="H137" s="11">
        <f>H138+H139+H140+H141+H142+H143+H144+H145+H146+H147+H148</f>
        <v>28.544163999999999</v>
      </c>
      <c r="I137" s="10"/>
      <c r="J137" s="23"/>
      <c r="K137" s="36"/>
    </row>
    <row r="138" spans="1:11" ht="41.4" x14ac:dyDescent="0.4">
      <c r="A138" s="14" t="s">
        <v>296</v>
      </c>
      <c r="B138" s="10" t="s">
        <v>297</v>
      </c>
      <c r="C138" s="9"/>
      <c r="D138" s="10" t="s">
        <v>124</v>
      </c>
      <c r="E138" s="10"/>
      <c r="F138" s="10"/>
      <c r="G138" s="10"/>
      <c r="H138" s="9"/>
      <c r="I138" s="10"/>
      <c r="J138" s="23"/>
      <c r="K138" s="36"/>
    </row>
    <row r="139" spans="1:11" ht="27.6" x14ac:dyDescent="0.3">
      <c r="A139" s="14" t="s">
        <v>298</v>
      </c>
      <c r="B139" s="10" t="s">
        <v>299</v>
      </c>
      <c r="C139" s="9"/>
      <c r="D139" s="10" t="s">
        <v>124</v>
      </c>
      <c r="E139" s="10"/>
      <c r="F139" s="10"/>
      <c r="G139" s="10"/>
      <c r="H139" s="9"/>
      <c r="I139" s="10"/>
      <c r="J139" s="26"/>
      <c r="K139" s="1"/>
    </row>
    <row r="140" spans="1:11" ht="27.6" x14ac:dyDescent="0.3">
      <c r="A140" s="14" t="s">
        <v>300</v>
      </c>
      <c r="B140" s="10" t="s">
        <v>301</v>
      </c>
      <c r="C140" s="9"/>
      <c r="D140" s="10" t="s">
        <v>124</v>
      </c>
      <c r="E140" s="10"/>
      <c r="F140" s="10"/>
      <c r="G140" s="10"/>
      <c r="H140" s="9"/>
      <c r="I140" s="10"/>
      <c r="J140" s="26"/>
      <c r="K140" s="1"/>
    </row>
    <row r="141" spans="1:11" x14ac:dyDescent="0.3">
      <c r="A141" s="14" t="s">
        <v>302</v>
      </c>
      <c r="B141" s="10" t="s">
        <v>23</v>
      </c>
      <c r="C141" s="9">
        <v>52</v>
      </c>
      <c r="D141" s="10" t="s">
        <v>86</v>
      </c>
      <c r="E141" s="10" t="s">
        <v>24</v>
      </c>
      <c r="F141" s="10">
        <f>'[1]убр пл все уд'!AD24</f>
        <v>3</v>
      </c>
      <c r="G141" s="15">
        <f>'[1]убр пл все уд'!G24/10</f>
        <v>57.626999999999995</v>
      </c>
      <c r="H141" s="16">
        <f>C141*F141*G141/1000</f>
        <v>8.9898120000000006</v>
      </c>
      <c r="I141" s="10"/>
      <c r="J141" s="26"/>
      <c r="K141" s="1"/>
    </row>
    <row r="142" spans="1:11" x14ac:dyDescent="0.3">
      <c r="A142" s="14" t="s">
        <v>303</v>
      </c>
      <c r="B142" s="10" t="s">
        <v>304</v>
      </c>
      <c r="C142" s="9">
        <v>365</v>
      </c>
      <c r="D142" s="10" t="s">
        <v>86</v>
      </c>
      <c r="E142" s="10" t="s">
        <v>24</v>
      </c>
      <c r="F142" s="10">
        <f>'[1]убр пл все уд'!AD23</f>
        <v>1</v>
      </c>
      <c r="G142" s="15">
        <f>'[1]убр пл все уд'!G23/10</f>
        <v>51.0608</v>
      </c>
      <c r="H142" s="16">
        <f>C142*F142*G142/1000</f>
        <v>18.637191999999999</v>
      </c>
      <c r="I142" s="10"/>
      <c r="J142" s="26"/>
      <c r="K142" s="1"/>
    </row>
    <row r="143" spans="1:11" ht="27.6" x14ac:dyDescent="0.3">
      <c r="A143" s="14" t="s">
        <v>305</v>
      </c>
      <c r="B143" s="10" t="s">
        <v>306</v>
      </c>
      <c r="C143" s="9"/>
      <c r="D143" s="10" t="s">
        <v>124</v>
      </c>
      <c r="E143" s="10"/>
      <c r="F143" s="10"/>
      <c r="G143" s="10"/>
      <c r="H143" s="9"/>
      <c r="I143" s="10"/>
      <c r="J143" s="26"/>
      <c r="K143" s="1"/>
    </row>
    <row r="144" spans="1:11" ht="27.6" x14ac:dyDescent="0.3">
      <c r="A144" s="14" t="s">
        <v>307</v>
      </c>
      <c r="B144" s="10" t="s">
        <v>308</v>
      </c>
      <c r="C144" s="9"/>
      <c r="D144" s="10" t="s">
        <v>124</v>
      </c>
      <c r="E144" s="10"/>
      <c r="F144" s="10"/>
      <c r="G144" s="10"/>
      <c r="H144" s="9"/>
      <c r="I144" s="10"/>
      <c r="J144" s="26"/>
      <c r="K144" s="1"/>
    </row>
    <row r="145" spans="1:11" ht="27.6" x14ac:dyDescent="0.3">
      <c r="A145" s="14" t="s">
        <v>309</v>
      </c>
      <c r="B145" s="10" t="s">
        <v>310</v>
      </c>
      <c r="C145" s="9">
        <v>12</v>
      </c>
      <c r="D145" s="10" t="s">
        <v>311</v>
      </c>
      <c r="E145" s="38" t="s">
        <v>312</v>
      </c>
      <c r="F145" s="38">
        <f>'[1]убр пл все уд'!AD28</f>
        <v>0</v>
      </c>
      <c r="G145" s="39">
        <f>'[1]убр пл все уд'!G28</f>
        <v>0</v>
      </c>
      <c r="H145" s="16">
        <f>C145*F145*G145/1000</f>
        <v>0</v>
      </c>
      <c r="I145" s="10" t="s">
        <v>11</v>
      </c>
      <c r="J145" s="26"/>
      <c r="K145" s="1"/>
    </row>
    <row r="146" spans="1:11" ht="27.6" x14ac:dyDescent="0.3">
      <c r="A146" s="14" t="s">
        <v>313</v>
      </c>
      <c r="B146" s="10" t="s">
        <v>314</v>
      </c>
      <c r="C146" s="9"/>
      <c r="D146" s="10" t="s">
        <v>315</v>
      </c>
      <c r="E146" s="10" t="s">
        <v>316</v>
      </c>
      <c r="F146" s="10">
        <v>1</v>
      </c>
      <c r="G146" s="10">
        <v>917.16</v>
      </c>
      <c r="H146" s="16">
        <f>F146*G146/1000</f>
        <v>0.91715999999999998</v>
      </c>
      <c r="I146" s="10" t="s">
        <v>11</v>
      </c>
      <c r="J146" s="26"/>
      <c r="K146" s="1"/>
    </row>
    <row r="147" spans="1:11" ht="27.6" x14ac:dyDescent="0.4">
      <c r="A147" s="14" t="s">
        <v>317</v>
      </c>
      <c r="B147" s="10" t="s">
        <v>318</v>
      </c>
      <c r="C147" s="9"/>
      <c r="D147" s="10" t="s">
        <v>315</v>
      </c>
      <c r="E147" s="10"/>
      <c r="F147" s="10"/>
      <c r="G147" s="10"/>
      <c r="H147" s="9"/>
      <c r="I147" s="10"/>
      <c r="J147" s="23"/>
      <c r="K147" s="22"/>
    </row>
    <row r="148" spans="1:11" ht="27.6" x14ac:dyDescent="0.4">
      <c r="A148" s="14" t="s">
        <v>319</v>
      </c>
      <c r="B148" s="10" t="s">
        <v>320</v>
      </c>
      <c r="C148" s="9"/>
      <c r="D148" s="10" t="s">
        <v>124</v>
      </c>
      <c r="E148" s="10" t="s">
        <v>321</v>
      </c>
      <c r="F148" s="10"/>
      <c r="G148" s="10"/>
      <c r="H148" s="16">
        <f>F148*G148/1000</f>
        <v>0</v>
      </c>
      <c r="I148" s="10"/>
      <c r="J148" s="23"/>
      <c r="K148" s="36"/>
    </row>
    <row r="149" spans="1:11" ht="27.6" x14ac:dyDescent="0.3">
      <c r="A149" s="27">
        <v>8</v>
      </c>
      <c r="B149" s="8" t="s">
        <v>322</v>
      </c>
      <c r="C149" s="9"/>
      <c r="D149" s="10"/>
      <c r="E149" s="10"/>
      <c r="F149" s="10"/>
      <c r="G149" s="10"/>
      <c r="H149" s="11">
        <f>H150+H151+H152</f>
        <v>48.809232000000002</v>
      </c>
      <c r="I149" s="10"/>
      <c r="J149" s="26"/>
      <c r="K149" s="1"/>
    </row>
    <row r="150" spans="1:11" ht="27.6" x14ac:dyDescent="0.3">
      <c r="A150" s="14" t="s">
        <v>323</v>
      </c>
      <c r="B150" s="10" t="s">
        <v>324</v>
      </c>
      <c r="C150" s="9">
        <v>12</v>
      </c>
      <c r="D150" s="10" t="s">
        <v>86</v>
      </c>
      <c r="E150" s="10" t="s">
        <v>45</v>
      </c>
      <c r="F150" s="10">
        <v>1</v>
      </c>
      <c r="G150" s="15">
        <f>[1]Мослифт!G12/1</f>
        <v>4067.4360000000001</v>
      </c>
      <c r="H150" s="16">
        <f>[1]Мослифт!J12/1000</f>
        <v>48.809232000000002</v>
      </c>
      <c r="I150" s="10" t="s">
        <v>11</v>
      </c>
      <c r="J150" s="26"/>
      <c r="K150" s="1"/>
    </row>
    <row r="151" spans="1:11" ht="41.4" x14ac:dyDescent="0.3">
      <c r="A151" s="14" t="s">
        <v>325</v>
      </c>
      <c r="B151" s="10" t="s">
        <v>326</v>
      </c>
      <c r="C151" s="9"/>
      <c r="D151" s="10" t="s">
        <v>124</v>
      </c>
      <c r="E151" s="10"/>
      <c r="F151" s="10"/>
      <c r="G151" s="10"/>
      <c r="H151" s="9"/>
      <c r="I151" s="10"/>
      <c r="J151" s="26"/>
      <c r="K151" s="1"/>
    </row>
    <row r="152" spans="1:11" ht="27.6" x14ac:dyDescent="0.3">
      <c r="A152" s="14" t="s">
        <v>327</v>
      </c>
      <c r="B152" s="10" t="s">
        <v>328</v>
      </c>
      <c r="C152" s="9"/>
      <c r="D152" s="10" t="s">
        <v>124</v>
      </c>
      <c r="E152" s="10"/>
      <c r="F152" s="10"/>
      <c r="G152" s="10"/>
      <c r="H152" s="9"/>
      <c r="I152" s="10"/>
      <c r="J152" s="26"/>
      <c r="K152" s="1"/>
    </row>
    <row r="153" spans="1:11" ht="27.6" x14ac:dyDescent="0.3">
      <c r="A153" s="27">
        <v>9</v>
      </c>
      <c r="B153" s="8" t="s">
        <v>329</v>
      </c>
      <c r="C153" s="9"/>
      <c r="D153" s="10" t="s">
        <v>124</v>
      </c>
      <c r="E153" s="10"/>
      <c r="F153" s="10"/>
      <c r="G153" s="10"/>
      <c r="H153" s="28">
        <f>H154+H155+H156+H157</f>
        <v>0</v>
      </c>
      <c r="I153" s="10"/>
      <c r="J153" s="26"/>
      <c r="K153" s="1"/>
    </row>
    <row r="154" spans="1:11" ht="27.6" x14ac:dyDescent="0.3">
      <c r="A154" s="14" t="s">
        <v>330</v>
      </c>
      <c r="B154" s="10" t="s">
        <v>331</v>
      </c>
      <c r="C154" s="9"/>
      <c r="D154" s="10" t="s">
        <v>124</v>
      </c>
      <c r="E154" s="10" t="s">
        <v>90</v>
      </c>
      <c r="F154" s="10"/>
      <c r="G154" s="10"/>
      <c r="H154" s="16">
        <v>0</v>
      </c>
      <c r="I154" s="10"/>
      <c r="J154" s="26"/>
      <c r="K154" s="1"/>
    </row>
    <row r="155" spans="1:11" ht="27.6" x14ac:dyDescent="0.3">
      <c r="A155" s="14" t="s">
        <v>332</v>
      </c>
      <c r="B155" s="10" t="s">
        <v>333</v>
      </c>
      <c r="C155" s="9"/>
      <c r="D155" s="10" t="s">
        <v>124</v>
      </c>
      <c r="E155" s="10"/>
      <c r="F155" s="10"/>
      <c r="G155" s="10"/>
      <c r="H155" s="16">
        <v>0</v>
      </c>
      <c r="I155" s="10"/>
      <c r="J155" s="26"/>
      <c r="K155" s="1"/>
    </row>
    <row r="156" spans="1:11" ht="41.4" x14ac:dyDescent="0.3">
      <c r="A156" s="14" t="s">
        <v>334</v>
      </c>
      <c r="B156" s="10" t="s">
        <v>335</v>
      </c>
      <c r="C156" s="9"/>
      <c r="D156" s="10" t="s">
        <v>124</v>
      </c>
      <c r="E156" s="10" t="s">
        <v>90</v>
      </c>
      <c r="F156" s="10"/>
      <c r="G156" s="10"/>
      <c r="H156" s="16">
        <f>F156*G156/1000</f>
        <v>0</v>
      </c>
      <c r="I156" s="10"/>
      <c r="J156" s="26"/>
      <c r="K156" s="1"/>
    </row>
    <row r="157" spans="1:11" ht="27.6" x14ac:dyDescent="0.3">
      <c r="A157" s="14" t="s">
        <v>336</v>
      </c>
      <c r="B157" s="10" t="s">
        <v>337</v>
      </c>
      <c r="C157" s="9"/>
      <c r="D157" s="10"/>
      <c r="E157" s="10"/>
      <c r="F157" s="10"/>
      <c r="G157" s="10"/>
      <c r="H157" s="16">
        <f>F157*G157/1000</f>
        <v>0</v>
      </c>
      <c r="I157" s="10"/>
      <c r="J157" s="26"/>
      <c r="K157" s="1"/>
    </row>
    <row r="158" spans="1:11" ht="27.6" x14ac:dyDescent="0.4">
      <c r="A158" s="27">
        <v>10</v>
      </c>
      <c r="B158" s="8" t="s">
        <v>338</v>
      </c>
      <c r="C158" s="9"/>
      <c r="D158" s="10"/>
      <c r="E158" s="10"/>
      <c r="F158" s="10"/>
      <c r="G158" s="10"/>
      <c r="H158" s="11">
        <f>H159+H160+H161+H162</f>
        <v>37.006839999999997</v>
      </c>
      <c r="I158" s="10"/>
      <c r="J158" s="23"/>
      <c r="K158" s="22"/>
    </row>
    <row r="159" spans="1:11" ht="27.6" x14ac:dyDescent="0.4">
      <c r="A159" s="14" t="s">
        <v>339</v>
      </c>
      <c r="B159" s="10" t="s">
        <v>340</v>
      </c>
      <c r="C159" s="9"/>
      <c r="D159" s="10" t="s">
        <v>124</v>
      </c>
      <c r="E159" s="10"/>
      <c r="F159" s="10"/>
      <c r="G159" s="10"/>
      <c r="H159" s="9"/>
      <c r="I159" s="10"/>
      <c r="J159" s="23"/>
      <c r="K159" s="22"/>
    </row>
    <row r="160" spans="1:11" ht="27.6" x14ac:dyDescent="0.4">
      <c r="A160" s="14" t="s">
        <v>341</v>
      </c>
      <c r="B160" s="10" t="s">
        <v>342</v>
      </c>
      <c r="C160" s="9"/>
      <c r="D160" s="10" t="s">
        <v>42</v>
      </c>
      <c r="E160" s="10" t="s">
        <v>119</v>
      </c>
      <c r="F160" s="10">
        <v>339</v>
      </c>
      <c r="G160" s="15">
        <v>172.708</v>
      </c>
      <c r="H160" s="40">
        <v>37.006839999999997</v>
      </c>
      <c r="I160" s="10" t="s">
        <v>11</v>
      </c>
      <c r="J160" s="23"/>
      <c r="K160" s="22"/>
    </row>
    <row r="161" spans="1:11" ht="41.4" x14ac:dyDescent="0.3">
      <c r="A161" s="14" t="s">
        <v>343</v>
      </c>
      <c r="B161" s="10" t="s">
        <v>344</v>
      </c>
      <c r="C161" s="9"/>
      <c r="D161" s="10" t="s">
        <v>129</v>
      </c>
      <c r="E161" s="10" t="s">
        <v>108</v>
      </c>
      <c r="F161" s="10">
        <v>0</v>
      </c>
      <c r="G161" s="10">
        <v>0</v>
      </c>
      <c r="H161" s="25"/>
      <c r="I161" s="10"/>
      <c r="J161" s="26"/>
      <c r="K161" s="1"/>
    </row>
    <row r="162" spans="1:11" ht="27.6" x14ac:dyDescent="0.4">
      <c r="A162" s="14" t="s">
        <v>345</v>
      </c>
      <c r="B162" s="10" t="s">
        <v>346</v>
      </c>
      <c r="C162" s="9"/>
      <c r="D162" s="10"/>
      <c r="E162" s="10"/>
      <c r="F162" s="10"/>
      <c r="G162" s="10"/>
      <c r="H162" s="25"/>
      <c r="I162" s="10"/>
      <c r="J162" s="23"/>
      <c r="K162" s="22"/>
    </row>
    <row r="163" spans="1:11" ht="27.6" x14ac:dyDescent="0.3">
      <c r="A163" s="27">
        <v>11</v>
      </c>
      <c r="B163" s="8" t="s">
        <v>347</v>
      </c>
      <c r="C163" s="12"/>
      <c r="D163" s="8"/>
      <c r="E163" s="8"/>
      <c r="F163" s="8"/>
      <c r="G163" s="8"/>
      <c r="H163" s="13">
        <f>H164+H165+H166</f>
        <v>33.446109999999997</v>
      </c>
      <c r="I163" s="10"/>
      <c r="J163" s="26"/>
      <c r="K163" s="1"/>
    </row>
    <row r="164" spans="1:11" ht="27.6" x14ac:dyDescent="0.3">
      <c r="A164" s="14" t="s">
        <v>348</v>
      </c>
      <c r="B164" s="10" t="s">
        <v>349</v>
      </c>
      <c r="C164" s="9"/>
      <c r="D164" s="10" t="s">
        <v>42</v>
      </c>
      <c r="E164" s="10" t="s">
        <v>90</v>
      </c>
      <c r="F164" s="10">
        <f>[1]МосГАЗ!F18</f>
        <v>60</v>
      </c>
      <c r="G164" s="15">
        <f>[1]МосГАЗ!G18</f>
        <v>557.43516666666665</v>
      </c>
      <c r="H164" s="16">
        <f>F164*G164/1000</f>
        <v>33.446109999999997</v>
      </c>
      <c r="I164" s="10"/>
      <c r="J164" s="26"/>
      <c r="K164" s="1"/>
    </row>
    <row r="165" spans="1:11" ht="41.4" x14ac:dyDescent="0.3">
      <c r="A165" s="14" t="s">
        <v>350</v>
      </c>
      <c r="B165" s="10" t="s">
        <v>351</v>
      </c>
      <c r="C165" s="9"/>
      <c r="D165" s="10" t="s">
        <v>315</v>
      </c>
      <c r="E165" s="10" t="s">
        <v>90</v>
      </c>
      <c r="F165" s="10">
        <v>0</v>
      </c>
      <c r="G165" s="10">
        <v>0</v>
      </c>
      <c r="H165" s="16">
        <f>F165*G165/1000</f>
        <v>0</v>
      </c>
      <c r="I165" s="10"/>
      <c r="J165" s="26"/>
      <c r="K165" s="1"/>
    </row>
    <row r="166" spans="1:11" ht="27.6" x14ac:dyDescent="0.3">
      <c r="A166" s="14" t="s">
        <v>352</v>
      </c>
      <c r="B166" s="10" t="s">
        <v>353</v>
      </c>
      <c r="C166" s="9"/>
      <c r="D166" s="10"/>
      <c r="E166" s="10"/>
      <c r="F166" s="10"/>
      <c r="G166" s="10"/>
      <c r="H166" s="9"/>
      <c r="I166" s="10"/>
      <c r="J166" s="26"/>
      <c r="K166" s="1"/>
    </row>
    <row r="167" spans="1:11" ht="41.4" x14ac:dyDescent="0.3">
      <c r="A167" s="27">
        <v>12</v>
      </c>
      <c r="B167" s="8" t="s">
        <v>354</v>
      </c>
      <c r="C167" s="12"/>
      <c r="D167" s="8"/>
      <c r="E167" s="8"/>
      <c r="F167" s="8"/>
      <c r="G167" s="8"/>
      <c r="H167" s="13">
        <f>H168+H169+H170</f>
        <v>127.27271999999999</v>
      </c>
      <c r="I167" s="10"/>
      <c r="J167" s="26"/>
      <c r="K167" s="1"/>
    </row>
    <row r="168" spans="1:11" ht="55.2" x14ac:dyDescent="0.3">
      <c r="A168" s="14" t="s">
        <v>355</v>
      </c>
      <c r="B168" s="10" t="s">
        <v>356</v>
      </c>
      <c r="C168" s="9"/>
      <c r="D168" s="10" t="s">
        <v>251</v>
      </c>
      <c r="E168" s="10" t="s">
        <v>108</v>
      </c>
      <c r="F168" s="10">
        <v>12</v>
      </c>
      <c r="G168" s="10">
        <f>[1]Аварийка!F18</f>
        <v>838.06</v>
      </c>
      <c r="H168" s="16">
        <f>F168*G168/1000</f>
        <v>10.056719999999999</v>
      </c>
      <c r="I168" s="10" t="s">
        <v>11</v>
      </c>
      <c r="J168" s="26"/>
      <c r="K168" s="1"/>
    </row>
    <row r="169" spans="1:11" ht="55.2" x14ac:dyDescent="0.3">
      <c r="A169" s="14" t="s">
        <v>357</v>
      </c>
      <c r="B169" s="10" t="s">
        <v>358</v>
      </c>
      <c r="C169" s="9"/>
      <c r="D169" s="10" t="s">
        <v>251</v>
      </c>
      <c r="E169" s="10" t="s">
        <v>252</v>
      </c>
      <c r="F169" s="10">
        <v>36</v>
      </c>
      <c r="G169" s="10">
        <v>3256</v>
      </c>
      <c r="H169" s="16">
        <f>F169*G169/1000</f>
        <v>117.21599999999999</v>
      </c>
      <c r="I169" s="10" t="s">
        <v>11</v>
      </c>
      <c r="J169" s="26"/>
      <c r="K169" s="1"/>
    </row>
    <row r="170" spans="1:11" ht="41.4" x14ac:dyDescent="0.3">
      <c r="A170" s="14" t="s">
        <v>359</v>
      </c>
      <c r="B170" s="10" t="s">
        <v>360</v>
      </c>
      <c r="C170" s="9"/>
      <c r="D170" s="10"/>
      <c r="E170" s="10"/>
      <c r="F170" s="10"/>
      <c r="G170" s="10"/>
      <c r="H170" s="9"/>
      <c r="I170" s="10"/>
      <c r="J170" s="26"/>
      <c r="K170" s="1"/>
    </row>
    <row r="171" spans="1:11" ht="55.2" x14ac:dyDescent="0.3">
      <c r="A171" s="27">
        <v>13</v>
      </c>
      <c r="B171" s="8" t="s">
        <v>361</v>
      </c>
      <c r="C171" s="12"/>
      <c r="D171" s="8"/>
      <c r="E171" s="8"/>
      <c r="F171" s="8"/>
      <c r="G171" s="8"/>
      <c r="H171" s="13">
        <f>[1]МЭС!R18/1000</f>
        <v>16.748160000000002</v>
      </c>
      <c r="I171" s="10"/>
      <c r="J171" s="26"/>
      <c r="K171" s="1"/>
    </row>
    <row r="172" spans="1:11" x14ac:dyDescent="0.3">
      <c r="A172" s="27">
        <v>14</v>
      </c>
      <c r="B172" s="8" t="s">
        <v>362</v>
      </c>
      <c r="C172" s="12"/>
      <c r="D172" s="8"/>
      <c r="E172" s="8"/>
      <c r="F172" s="8"/>
      <c r="G172" s="8"/>
      <c r="H172" s="13">
        <f>[1]МВК!T18/1000</f>
        <v>29.459608499999995</v>
      </c>
      <c r="I172" s="10"/>
      <c r="J172" s="26"/>
      <c r="K172" s="1"/>
    </row>
    <row r="173" spans="1:11" ht="41.4" x14ac:dyDescent="0.3">
      <c r="A173" s="27">
        <v>15</v>
      </c>
      <c r="B173" s="8" t="s">
        <v>363</v>
      </c>
      <c r="C173" s="12"/>
      <c r="D173" s="8"/>
      <c r="E173" s="8"/>
      <c r="F173" s="8"/>
      <c r="G173" s="8"/>
      <c r="H173" s="41">
        <f>H174+H175</f>
        <v>0</v>
      </c>
      <c r="I173" s="10"/>
      <c r="J173" s="26"/>
      <c r="K173" s="1"/>
    </row>
    <row r="174" spans="1:11" x14ac:dyDescent="0.3">
      <c r="A174" s="14" t="s">
        <v>364</v>
      </c>
      <c r="B174" s="10" t="s">
        <v>365</v>
      </c>
      <c r="C174" s="9"/>
      <c r="D174" s="10" t="s">
        <v>42</v>
      </c>
      <c r="E174" s="10" t="s">
        <v>16</v>
      </c>
      <c r="F174" s="10">
        <v>0</v>
      </c>
      <c r="G174" s="10">
        <v>0</v>
      </c>
      <c r="H174" s="9"/>
      <c r="I174" s="10"/>
      <c r="J174" s="26"/>
      <c r="K174" s="1"/>
    </row>
    <row r="175" spans="1:11" x14ac:dyDescent="0.3">
      <c r="A175" s="14" t="s">
        <v>366</v>
      </c>
      <c r="B175" s="10" t="s">
        <v>367</v>
      </c>
      <c r="C175" s="9"/>
      <c r="D175" s="10"/>
      <c r="E175" s="10" t="s">
        <v>16</v>
      </c>
      <c r="F175" s="10"/>
      <c r="G175" s="10"/>
      <c r="H175" s="9"/>
      <c r="I175" s="10"/>
      <c r="J175" s="26"/>
      <c r="K175" s="1"/>
    </row>
    <row r="176" spans="1:11" ht="41.4" x14ac:dyDescent="0.3">
      <c r="A176" s="27">
        <v>16</v>
      </c>
      <c r="B176" s="8" t="s">
        <v>368</v>
      </c>
      <c r="C176" s="12"/>
      <c r="D176" s="8"/>
      <c r="E176" s="8"/>
      <c r="F176" s="8"/>
      <c r="G176" s="8"/>
      <c r="H176" s="41">
        <f>H177+H178+H179</f>
        <v>0</v>
      </c>
      <c r="I176" s="10"/>
      <c r="J176" s="26"/>
      <c r="K176" s="1"/>
    </row>
    <row r="177" spans="1:11" ht="27.6" x14ac:dyDescent="0.3">
      <c r="A177" s="14" t="s">
        <v>369</v>
      </c>
      <c r="B177" s="10" t="s">
        <v>370</v>
      </c>
      <c r="C177" s="9"/>
      <c r="D177" s="10" t="s">
        <v>124</v>
      </c>
      <c r="E177" s="10"/>
      <c r="F177" s="10"/>
      <c r="G177" s="10"/>
      <c r="H177" s="9"/>
      <c r="I177" s="10"/>
      <c r="J177" s="26"/>
      <c r="K177" s="1"/>
    </row>
    <row r="178" spans="1:11" ht="55.2" x14ac:dyDescent="0.3">
      <c r="A178" s="14" t="s">
        <v>371</v>
      </c>
      <c r="B178" s="10" t="s">
        <v>372</v>
      </c>
      <c r="C178" s="9"/>
      <c r="D178" s="10" t="s">
        <v>124</v>
      </c>
      <c r="E178" s="10"/>
      <c r="F178" s="10"/>
      <c r="G178" s="10"/>
      <c r="H178" s="9"/>
      <c r="I178" s="10"/>
      <c r="J178" s="26"/>
      <c r="K178" s="1"/>
    </row>
    <row r="179" spans="1:11" ht="41.4" x14ac:dyDescent="0.3">
      <c r="A179" s="14" t="s">
        <v>373</v>
      </c>
      <c r="B179" s="10" t="s">
        <v>374</v>
      </c>
      <c r="C179" s="9"/>
      <c r="D179" s="10"/>
      <c r="E179" s="10" t="s">
        <v>81</v>
      </c>
      <c r="F179" s="10"/>
      <c r="G179" s="10"/>
      <c r="H179" s="16"/>
      <c r="I179" s="10"/>
      <c r="J179" s="26"/>
      <c r="K179" s="1"/>
    </row>
    <row r="180" spans="1:11" ht="69" x14ac:dyDescent="0.4">
      <c r="A180" s="42">
        <v>17</v>
      </c>
      <c r="B180" s="43" t="s">
        <v>375</v>
      </c>
      <c r="C180" s="44"/>
      <c r="D180" s="43"/>
      <c r="E180" s="10"/>
      <c r="F180" s="10"/>
      <c r="G180" s="10"/>
      <c r="H180" s="28">
        <f>H181+H182+H183+H184+H185+H186+H187+H188+H189+H190+H191</f>
        <v>0</v>
      </c>
      <c r="I180" s="10"/>
      <c r="J180" s="23"/>
      <c r="K180" s="36"/>
    </row>
    <row r="181" spans="1:11" ht="27.6" x14ac:dyDescent="0.4">
      <c r="A181" s="14" t="s">
        <v>376</v>
      </c>
      <c r="B181" s="10" t="s">
        <v>377</v>
      </c>
      <c r="C181" s="9"/>
      <c r="D181" s="10" t="s">
        <v>124</v>
      </c>
      <c r="E181" s="10"/>
      <c r="F181" s="10"/>
      <c r="G181" s="10"/>
      <c r="H181" s="25"/>
      <c r="I181" s="10"/>
      <c r="J181" s="23"/>
      <c r="K181" s="22"/>
    </row>
    <row r="182" spans="1:11" ht="27.6" x14ac:dyDescent="0.3">
      <c r="A182" s="14" t="s">
        <v>378</v>
      </c>
      <c r="B182" s="10" t="s">
        <v>379</v>
      </c>
      <c r="C182" s="9"/>
      <c r="D182" s="10" t="s">
        <v>124</v>
      </c>
      <c r="E182" s="10"/>
      <c r="F182" s="10"/>
      <c r="G182" s="10"/>
      <c r="H182" s="25"/>
      <c r="I182" s="10"/>
      <c r="J182" s="26"/>
      <c r="K182" s="1"/>
    </row>
    <row r="183" spans="1:11" ht="27.6" x14ac:dyDescent="0.3">
      <c r="A183" s="14" t="s">
        <v>380</v>
      </c>
      <c r="B183" s="10" t="s">
        <v>381</v>
      </c>
      <c r="C183" s="9"/>
      <c r="D183" s="10" t="s">
        <v>124</v>
      </c>
      <c r="E183" s="10"/>
      <c r="F183" s="10"/>
      <c r="G183" s="10"/>
      <c r="H183" s="25"/>
      <c r="I183" s="10"/>
      <c r="J183" s="26"/>
      <c r="K183" s="1"/>
    </row>
    <row r="184" spans="1:11" ht="27.6" x14ac:dyDescent="0.3">
      <c r="A184" s="14" t="s">
        <v>382</v>
      </c>
      <c r="B184" s="10" t="s">
        <v>383</v>
      </c>
      <c r="C184" s="9"/>
      <c r="D184" s="10" t="s">
        <v>124</v>
      </c>
      <c r="E184" s="10"/>
      <c r="F184" s="10"/>
      <c r="G184" s="10"/>
      <c r="H184" s="25"/>
      <c r="I184" s="10"/>
      <c r="J184" s="26"/>
      <c r="K184" s="1"/>
    </row>
    <row r="185" spans="1:11" ht="27.6" x14ac:dyDescent="0.4">
      <c r="A185" s="14" t="s">
        <v>384</v>
      </c>
      <c r="B185" s="10" t="s">
        <v>385</v>
      </c>
      <c r="C185" s="9"/>
      <c r="D185" s="10" t="s">
        <v>124</v>
      </c>
      <c r="E185" s="10"/>
      <c r="F185" s="10"/>
      <c r="G185" s="10"/>
      <c r="H185" s="25"/>
      <c r="I185" s="10"/>
      <c r="J185" s="23"/>
      <c r="K185" s="22"/>
    </row>
    <row r="186" spans="1:11" ht="27.6" x14ac:dyDescent="0.4">
      <c r="A186" s="14" t="s">
        <v>386</v>
      </c>
      <c r="B186" s="10" t="s">
        <v>387</v>
      </c>
      <c r="C186" s="9"/>
      <c r="D186" s="10" t="s">
        <v>124</v>
      </c>
      <c r="E186" s="10"/>
      <c r="F186" s="10"/>
      <c r="G186" s="10"/>
      <c r="H186" s="25"/>
      <c r="I186" s="10"/>
      <c r="J186" s="23"/>
      <c r="K186" s="22"/>
    </row>
    <row r="187" spans="1:11" ht="27.6" x14ac:dyDescent="0.4">
      <c r="A187" s="14" t="s">
        <v>388</v>
      </c>
      <c r="B187" s="10" t="s">
        <v>389</v>
      </c>
      <c r="C187" s="9"/>
      <c r="D187" s="10" t="s">
        <v>124</v>
      </c>
      <c r="E187" s="10"/>
      <c r="F187" s="10"/>
      <c r="G187" s="10"/>
      <c r="H187" s="25"/>
      <c r="I187" s="10"/>
      <c r="J187" s="23"/>
      <c r="K187" s="22"/>
    </row>
    <row r="188" spans="1:11" ht="27.6" x14ac:dyDescent="0.4">
      <c r="A188" s="14" t="s">
        <v>390</v>
      </c>
      <c r="B188" s="10" t="s">
        <v>391</v>
      </c>
      <c r="C188" s="9"/>
      <c r="D188" s="10" t="s">
        <v>124</v>
      </c>
      <c r="E188" s="10"/>
      <c r="F188" s="10"/>
      <c r="G188" s="10"/>
      <c r="H188" s="25"/>
      <c r="I188" s="10"/>
      <c r="J188" s="23"/>
      <c r="K188" s="36"/>
    </row>
    <row r="189" spans="1:11" ht="27.6" x14ac:dyDescent="0.4">
      <c r="A189" s="14" t="s">
        <v>392</v>
      </c>
      <c r="B189" s="10" t="s">
        <v>393</v>
      </c>
      <c r="C189" s="9"/>
      <c r="D189" s="10" t="s">
        <v>124</v>
      </c>
      <c r="E189" s="10"/>
      <c r="F189" s="10"/>
      <c r="G189" s="10"/>
      <c r="H189" s="25"/>
      <c r="I189" s="10"/>
      <c r="J189" s="23"/>
      <c r="K189" s="36"/>
    </row>
    <row r="190" spans="1:11" ht="27.6" x14ac:dyDescent="0.4">
      <c r="A190" s="14" t="s">
        <v>394</v>
      </c>
      <c r="B190" s="10" t="s">
        <v>395</v>
      </c>
      <c r="C190" s="9"/>
      <c r="D190" s="10" t="s">
        <v>124</v>
      </c>
      <c r="E190" s="10"/>
      <c r="F190" s="10"/>
      <c r="G190" s="10"/>
      <c r="H190" s="25"/>
      <c r="I190" s="10"/>
      <c r="J190" s="23"/>
      <c r="K190" s="36"/>
    </row>
    <row r="191" spans="1:11" ht="69" x14ac:dyDescent="0.4">
      <c r="A191" s="14" t="s">
        <v>396</v>
      </c>
      <c r="B191" s="10" t="s">
        <v>397</v>
      </c>
      <c r="C191" s="9"/>
      <c r="D191" s="10" t="s">
        <v>124</v>
      </c>
      <c r="E191" s="10"/>
      <c r="F191" s="10"/>
      <c r="G191" s="10"/>
      <c r="H191" s="25"/>
      <c r="I191" s="10"/>
      <c r="J191" s="23"/>
      <c r="K191" s="36"/>
    </row>
    <row r="192" spans="1:11" ht="21" x14ac:dyDescent="0.4">
      <c r="A192" s="1"/>
      <c r="B192" s="45" t="s">
        <v>398</v>
      </c>
      <c r="C192" s="22"/>
      <c r="D192" s="22"/>
      <c r="E192" s="22"/>
      <c r="F192" s="22"/>
      <c r="G192" s="22"/>
      <c r="H192" s="46">
        <f>H7+H8+H40+H43+H44+H107+H137+H149+H153+H158+H163+H167+H171+H172+H173+H176+H180</f>
        <v>1192.0419216150001</v>
      </c>
      <c r="I192" s="22"/>
      <c r="J192" s="47"/>
      <c r="K192" s="1"/>
    </row>
    <row r="193" spans="1:11" ht="40.799999999999997" x14ac:dyDescent="0.4">
      <c r="A193" s="1"/>
      <c r="B193" s="48" t="s">
        <v>399</v>
      </c>
      <c r="C193" s="22"/>
      <c r="D193" s="22"/>
      <c r="E193" s="22"/>
      <c r="F193" s="22"/>
      <c r="G193" s="22"/>
      <c r="H193" s="46">
        <f>[1]Ставка!H18/1000</f>
        <v>1191.9503999999999</v>
      </c>
      <c r="I193" s="1"/>
      <c r="J193" s="47"/>
      <c r="K193" s="1"/>
    </row>
    <row r="194" spans="1:11" x14ac:dyDescent="0.3">
      <c r="A194" s="1"/>
      <c r="B194" s="1"/>
      <c r="C194" s="1"/>
      <c r="D194" s="1"/>
      <c r="E194" s="1"/>
      <c r="F194" s="1"/>
      <c r="G194" s="1"/>
      <c r="H194" s="49">
        <f>H193-H192</f>
        <v>-9.1521615000146994E-2</v>
      </c>
      <c r="I194" s="1"/>
      <c r="J194" s="47"/>
      <c r="K194" s="1"/>
    </row>
    <row r="195" spans="1:1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47"/>
      <c r="K195" s="1"/>
    </row>
    <row r="196" spans="1:1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47"/>
      <c r="K196" s="1"/>
    </row>
    <row r="197" spans="1:11" x14ac:dyDescent="0.3">
      <c r="A197" s="1"/>
      <c r="B197" s="1"/>
      <c r="C197" s="1"/>
      <c r="D197" s="1"/>
      <c r="E197" s="1"/>
      <c r="F197" s="1"/>
      <c r="G197" s="1"/>
      <c r="H197" s="49"/>
      <c r="I197" s="1"/>
      <c r="J197" s="47"/>
      <c r="K197" s="1"/>
    </row>
    <row r="198" spans="1:1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47"/>
      <c r="K198" s="1"/>
    </row>
    <row r="199" spans="1:1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47"/>
      <c r="K199" s="1"/>
    </row>
    <row r="200" spans="1:1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47"/>
      <c r="K200" s="1"/>
    </row>
    <row r="201" spans="1:1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47"/>
      <c r="K201" s="1"/>
    </row>
    <row r="202" spans="1:1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47"/>
      <c r="K202" s="1"/>
    </row>
    <row r="203" spans="1:1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47"/>
      <c r="K203" s="1"/>
    </row>
    <row r="204" spans="1:1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47"/>
      <c r="K204" s="1"/>
    </row>
    <row r="205" spans="1:1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47"/>
      <c r="K205" s="1"/>
    </row>
    <row r="206" spans="1:1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47"/>
      <c r="K206" s="1"/>
    </row>
    <row r="207" spans="1:1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47"/>
      <c r="K207" s="1"/>
    </row>
    <row r="208" spans="1:1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47"/>
      <c r="K208" s="1"/>
    </row>
    <row r="209" spans="1:1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47"/>
      <c r="K209" s="1"/>
    </row>
    <row r="210" spans="1:1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47"/>
      <c r="K210" s="1"/>
    </row>
    <row r="211" spans="1:1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47"/>
      <c r="K211" s="1"/>
    </row>
    <row r="212" spans="1:1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47"/>
      <c r="K212" s="1"/>
    </row>
    <row r="213" spans="1:1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47"/>
      <c r="K213" s="1"/>
    </row>
    <row r="214" spans="1:1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47"/>
      <c r="K214" s="1"/>
    </row>
    <row r="215" spans="1:1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47"/>
      <c r="K215" s="1"/>
    </row>
    <row r="216" spans="1:1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47"/>
      <c r="K216" s="1"/>
    </row>
    <row r="217" spans="1:1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47"/>
      <c r="K217" s="1"/>
    </row>
    <row r="218" spans="1:1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47"/>
      <c r="K218" s="1"/>
    </row>
    <row r="219" spans="1:1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47"/>
      <c r="K219" s="1"/>
    </row>
    <row r="220" spans="1:1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47"/>
      <c r="K220" s="1"/>
    </row>
    <row r="221" spans="1:1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47"/>
      <c r="K221" s="1"/>
    </row>
    <row r="222" spans="1:1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47"/>
      <c r="K222" s="1"/>
    </row>
    <row r="223" spans="1:1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47"/>
      <c r="K223" s="1"/>
    </row>
    <row r="224" spans="1:1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47"/>
      <c r="K224" s="1"/>
    </row>
    <row r="225" spans="1:1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47"/>
      <c r="K225" s="1"/>
    </row>
    <row r="226" spans="1:1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47"/>
      <c r="K226" s="1"/>
    </row>
    <row r="227" spans="1:1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47"/>
      <c r="K227" s="1"/>
    </row>
    <row r="228" spans="1:1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47"/>
      <c r="K228" s="1"/>
    </row>
    <row r="229" spans="1:1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47"/>
      <c r="K229" s="1"/>
    </row>
    <row r="230" spans="1:1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47"/>
      <c r="K230" s="1"/>
    </row>
    <row r="231" spans="1:1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47"/>
      <c r="K231" s="1"/>
    </row>
    <row r="232" spans="1:1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47"/>
      <c r="K232" s="1"/>
    </row>
    <row r="233" spans="1:1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47"/>
      <c r="K233" s="1"/>
    </row>
    <row r="234" spans="1:1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47"/>
      <c r="K234" s="1"/>
    </row>
    <row r="235" spans="1:1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47"/>
      <c r="K235" s="1"/>
    </row>
    <row r="236" spans="1:1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47"/>
      <c r="K236" s="1"/>
    </row>
    <row r="237" spans="1:1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47"/>
      <c r="K237" s="1"/>
    </row>
    <row r="238" spans="1:1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47"/>
      <c r="K238" s="1"/>
    </row>
    <row r="239" spans="1:1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47"/>
      <c r="K239" s="1"/>
    </row>
    <row r="240" spans="1:1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47"/>
      <c r="K240" s="1"/>
    </row>
    <row r="241" spans="1:1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47"/>
      <c r="K241" s="1"/>
    </row>
    <row r="242" spans="1:1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47"/>
      <c r="K242" s="1"/>
    </row>
    <row r="243" spans="1:1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47"/>
      <c r="K243" s="1"/>
    </row>
    <row r="244" spans="1:1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47"/>
      <c r="K244" s="1"/>
    </row>
    <row r="245" spans="1:1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47"/>
      <c r="K245" s="1"/>
    </row>
    <row r="246" spans="1:1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47"/>
      <c r="K246" s="1"/>
    </row>
    <row r="247" spans="1:1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47"/>
      <c r="K247" s="1"/>
    </row>
    <row r="248" spans="1:1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47"/>
      <c r="K248" s="1"/>
    </row>
    <row r="249" spans="1:1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47"/>
      <c r="K249" s="1"/>
    </row>
    <row r="250" spans="1:1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47"/>
      <c r="K250" s="1"/>
    </row>
    <row r="251" spans="1:1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47"/>
      <c r="K251" s="1"/>
    </row>
    <row r="252" spans="1:1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47"/>
      <c r="K252" s="1"/>
    </row>
    <row r="253" spans="1:1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47"/>
      <c r="K253" s="1"/>
    </row>
    <row r="254" spans="1:1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47"/>
      <c r="K254" s="1"/>
    </row>
    <row r="255" spans="1:1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47"/>
      <c r="K255" s="1"/>
    </row>
    <row r="256" spans="1:1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47"/>
      <c r="K256" s="1"/>
    </row>
    <row r="257" spans="1:1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47"/>
      <c r="K257" s="1"/>
    </row>
    <row r="258" spans="1:1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47"/>
      <c r="K258" s="1"/>
    </row>
    <row r="259" spans="1:1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47"/>
      <c r="K259" s="1"/>
    </row>
    <row r="260" spans="1:1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47"/>
      <c r="K260" s="1"/>
    </row>
    <row r="261" spans="1:1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47"/>
      <c r="K261" s="1"/>
    </row>
    <row r="262" spans="1:1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47"/>
      <c r="K262" s="1"/>
    </row>
    <row r="263" spans="1:1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47"/>
      <c r="K263" s="1"/>
    </row>
    <row r="264" spans="1:1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47"/>
      <c r="K264" s="1"/>
    </row>
    <row r="265" spans="1:1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47"/>
      <c r="K265" s="1"/>
    </row>
    <row r="266" spans="1:1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47"/>
      <c r="K266" s="1"/>
    </row>
    <row r="267" spans="1:1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47"/>
      <c r="K267" s="1"/>
    </row>
    <row r="268" spans="1:1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47"/>
      <c r="K268" s="1"/>
    </row>
    <row r="269" spans="1:1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47"/>
      <c r="K269" s="1"/>
    </row>
    <row r="270" spans="1:1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47"/>
      <c r="K270" s="1"/>
    </row>
    <row r="271" spans="1:1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47"/>
      <c r="K271" s="1"/>
    </row>
    <row r="272" spans="1:1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47"/>
      <c r="K272" s="1"/>
    </row>
    <row r="273" spans="1:1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47"/>
      <c r="K273" s="1"/>
    </row>
    <row r="274" spans="1:1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47"/>
      <c r="K274" s="1"/>
    </row>
    <row r="275" spans="1:1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47"/>
      <c r="K275" s="1"/>
    </row>
    <row r="276" spans="1:1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47"/>
      <c r="K276" s="1"/>
    </row>
    <row r="277" spans="1:1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47"/>
      <c r="K277" s="1"/>
    </row>
    <row r="278" spans="1:1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47"/>
      <c r="K278" s="1"/>
    </row>
    <row r="279" spans="1:1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47"/>
      <c r="K279" s="1"/>
    </row>
    <row r="280" spans="1:1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47"/>
      <c r="K280" s="1"/>
    </row>
    <row r="281" spans="1:1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47"/>
      <c r="K281" s="1"/>
    </row>
    <row r="282" spans="1:1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47"/>
      <c r="K282" s="1"/>
    </row>
    <row r="283" spans="1:1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47"/>
      <c r="K283" s="1"/>
    </row>
    <row r="284" spans="1:1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47"/>
      <c r="K284" s="1"/>
    </row>
    <row r="285" spans="1:1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47"/>
      <c r="K285" s="1"/>
    </row>
    <row r="286" spans="1:1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47"/>
      <c r="K286" s="1"/>
    </row>
    <row r="287" spans="1:1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47"/>
      <c r="K287" s="1"/>
    </row>
    <row r="288" spans="1:1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47"/>
      <c r="K288" s="1"/>
    </row>
    <row r="289" spans="1:1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47"/>
      <c r="K289" s="1"/>
    </row>
    <row r="290" spans="1:1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47"/>
      <c r="K290" s="1"/>
    </row>
    <row r="291" spans="1:1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47"/>
      <c r="K291" s="1"/>
    </row>
    <row r="292" spans="1:1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47"/>
      <c r="K292" s="1"/>
    </row>
    <row r="293" spans="1:1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47"/>
      <c r="K293" s="1"/>
    </row>
    <row r="294" spans="1:1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47"/>
      <c r="K294" s="1"/>
    </row>
    <row r="295" spans="1:1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47"/>
      <c r="K295" s="1"/>
    </row>
    <row r="296" spans="1:1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47"/>
      <c r="K296" s="1"/>
    </row>
    <row r="297" spans="1:1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47"/>
      <c r="K297" s="1"/>
    </row>
    <row r="298" spans="1:1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47"/>
      <c r="K298" s="1"/>
    </row>
    <row r="299" spans="1:1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47"/>
      <c r="K299" s="1"/>
    </row>
    <row r="300" spans="1:1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47"/>
      <c r="K300" s="1"/>
    </row>
    <row r="301" spans="1:1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47"/>
      <c r="K301" s="1"/>
    </row>
    <row r="302" spans="1:1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47"/>
      <c r="K302" s="1"/>
    </row>
    <row r="303" spans="1:1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47"/>
      <c r="K303" s="1"/>
    </row>
    <row r="304" spans="1:1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47"/>
      <c r="K304" s="1"/>
    </row>
    <row r="305" spans="1:1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47"/>
      <c r="K305" s="1"/>
    </row>
    <row r="306" spans="1:1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47"/>
      <c r="K306" s="1"/>
    </row>
    <row r="307" spans="1:1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47"/>
      <c r="K307" s="1"/>
    </row>
    <row r="308" spans="1:1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47"/>
      <c r="K308" s="1"/>
    </row>
    <row r="309" spans="1:1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47"/>
      <c r="K309" s="1"/>
    </row>
    <row r="310" spans="1:1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47"/>
      <c r="K310" s="1"/>
    </row>
    <row r="311" spans="1:1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47"/>
      <c r="K311" s="1"/>
    </row>
    <row r="312" spans="1:1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47"/>
      <c r="K312" s="1"/>
    </row>
    <row r="313" spans="1:1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47"/>
      <c r="K313" s="1"/>
    </row>
    <row r="314" spans="1:1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47"/>
      <c r="K314" s="1"/>
    </row>
    <row r="315" spans="1:1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47"/>
      <c r="K315" s="1"/>
    </row>
    <row r="316" spans="1:1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47"/>
      <c r="K316" s="1"/>
    </row>
    <row r="317" spans="1:1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47"/>
      <c r="K317" s="1"/>
    </row>
    <row r="318" spans="1:1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47"/>
      <c r="K318" s="1"/>
    </row>
    <row r="319" spans="1:1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47"/>
      <c r="K319" s="1"/>
    </row>
    <row r="320" spans="1:1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47"/>
      <c r="K320" s="1"/>
    </row>
    <row r="321" spans="1:1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47"/>
      <c r="K321" s="1"/>
    </row>
    <row r="322" spans="1:1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47"/>
      <c r="K322" s="1"/>
    </row>
    <row r="323" spans="1:1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47"/>
      <c r="K323" s="1"/>
    </row>
    <row r="324" spans="1:1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47"/>
      <c r="K324" s="1"/>
    </row>
    <row r="325" spans="1:1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47"/>
      <c r="K325" s="1"/>
    </row>
    <row r="326" spans="1:1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47"/>
      <c r="K326" s="1"/>
    </row>
    <row r="327" spans="1:1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47"/>
      <c r="K327" s="1"/>
    </row>
    <row r="328" spans="1:1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47"/>
      <c r="K328" s="1"/>
    </row>
    <row r="329" spans="1:1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47"/>
      <c r="K329" s="1"/>
    </row>
    <row r="330" spans="1:1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47"/>
      <c r="K330" s="1"/>
    </row>
    <row r="331" spans="1:1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47"/>
      <c r="K331" s="1"/>
    </row>
    <row r="332" spans="1:1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47"/>
      <c r="K332" s="1"/>
    </row>
    <row r="333" spans="1:1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47"/>
      <c r="K333" s="1"/>
    </row>
    <row r="334" spans="1:1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47"/>
      <c r="K334" s="1"/>
    </row>
    <row r="335" spans="1:1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47"/>
      <c r="K335" s="1"/>
    </row>
    <row r="336" spans="1:1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47"/>
      <c r="K336" s="1"/>
    </row>
    <row r="337" spans="1:1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47"/>
      <c r="K337" s="1"/>
    </row>
    <row r="338" spans="1:1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47"/>
      <c r="K338" s="1"/>
    </row>
    <row r="339" spans="1:1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47"/>
      <c r="K339" s="1"/>
    </row>
    <row r="340" spans="1:1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47"/>
      <c r="K340" s="1"/>
    </row>
    <row r="341" spans="1:1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47"/>
      <c r="K341" s="1"/>
    </row>
    <row r="342" spans="1:1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47"/>
      <c r="K342" s="1"/>
    </row>
    <row r="343" spans="1:1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47"/>
      <c r="K343" s="1"/>
    </row>
    <row r="344" spans="1:1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47"/>
      <c r="K344" s="1"/>
    </row>
    <row r="345" spans="1:1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47"/>
      <c r="K345" s="1"/>
    </row>
    <row r="346" spans="1:1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47"/>
      <c r="K346" s="1"/>
    </row>
    <row r="347" spans="1:1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47"/>
      <c r="K347" s="1"/>
    </row>
    <row r="348" spans="1:1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47"/>
      <c r="K348" s="1"/>
    </row>
    <row r="349" spans="1:1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47"/>
      <c r="K349" s="1"/>
    </row>
    <row r="350" spans="1:1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47"/>
      <c r="K350" s="1"/>
    </row>
    <row r="351" spans="1:1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47"/>
      <c r="K351" s="1"/>
    </row>
    <row r="352" spans="1:1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47"/>
      <c r="K352" s="1"/>
    </row>
    <row r="353" spans="1:1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47"/>
      <c r="K353" s="1"/>
    </row>
    <row r="354" spans="1:1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47"/>
      <c r="K354" s="1"/>
    </row>
    <row r="355" spans="1:1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47"/>
      <c r="K355" s="1"/>
    </row>
    <row r="356" spans="1:1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47"/>
      <c r="K356" s="1"/>
    </row>
    <row r="357" spans="1:1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47"/>
      <c r="K357" s="1"/>
    </row>
    <row r="358" spans="1:1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47"/>
      <c r="K358" s="1"/>
    </row>
    <row r="359" spans="1:1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47"/>
      <c r="K359" s="1"/>
    </row>
    <row r="360" spans="1:1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47"/>
      <c r="K360" s="1"/>
    </row>
    <row r="361" spans="1:1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47"/>
      <c r="K361" s="1"/>
    </row>
    <row r="362" spans="1:1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47"/>
      <c r="K362" s="1"/>
    </row>
    <row r="363" spans="1:1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47"/>
      <c r="K363" s="1"/>
    </row>
    <row r="364" spans="1:1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47"/>
      <c r="K364" s="1"/>
    </row>
    <row r="365" spans="1:1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47"/>
      <c r="K365" s="1"/>
    </row>
    <row r="366" spans="1:1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47"/>
      <c r="K366" s="1"/>
    </row>
    <row r="367" spans="1:1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47"/>
      <c r="K367" s="1"/>
    </row>
    <row r="368" spans="1:1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47"/>
      <c r="K368" s="1"/>
    </row>
    <row r="369" spans="1:1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47"/>
      <c r="K369" s="1"/>
    </row>
    <row r="370" spans="1:1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47"/>
      <c r="K370" s="1"/>
    </row>
    <row r="371" spans="1:1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47"/>
      <c r="K371" s="1"/>
    </row>
    <row r="372" spans="1:1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47"/>
      <c r="K372" s="1"/>
    </row>
    <row r="373" spans="1:1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47"/>
      <c r="K373" s="1"/>
    </row>
    <row r="374" spans="1:1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47"/>
      <c r="K374" s="1"/>
    </row>
    <row r="375" spans="1:1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47"/>
      <c r="K375" s="1"/>
    </row>
    <row r="376" spans="1:1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47"/>
      <c r="K376" s="1"/>
    </row>
    <row r="377" spans="1:1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47"/>
      <c r="K377" s="1"/>
    </row>
    <row r="378" spans="1:1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47"/>
      <c r="K378" s="1"/>
    </row>
    <row r="379" spans="1:1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47"/>
      <c r="K379" s="1"/>
    </row>
    <row r="380" spans="1:1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47"/>
      <c r="K380" s="1"/>
    </row>
    <row r="381" spans="1:1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47"/>
      <c r="K381" s="1"/>
    </row>
    <row r="382" spans="1:1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47"/>
      <c r="K382" s="1"/>
    </row>
    <row r="383" spans="1:1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47"/>
      <c r="K383" s="1"/>
    </row>
    <row r="384" spans="1:1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47"/>
      <c r="K384" s="1"/>
    </row>
    <row r="385" spans="1:1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47"/>
      <c r="K385" s="1"/>
    </row>
    <row r="386" spans="1:1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47"/>
      <c r="K386" s="1"/>
    </row>
    <row r="387" spans="1:1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47"/>
      <c r="K387" s="1"/>
    </row>
    <row r="388" spans="1:1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47"/>
      <c r="K388" s="1"/>
    </row>
    <row r="389" spans="1:1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47"/>
      <c r="K389" s="1"/>
    </row>
    <row r="390" spans="1:1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47"/>
      <c r="K390" s="1"/>
    </row>
    <row r="391" spans="1:1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47"/>
      <c r="K391" s="1"/>
    </row>
    <row r="392" spans="1:1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47"/>
      <c r="K392" s="1"/>
    </row>
    <row r="393" spans="1:1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47"/>
      <c r="K393" s="1"/>
    </row>
    <row r="394" spans="1:1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47"/>
      <c r="K394" s="1"/>
    </row>
    <row r="395" spans="1:1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47"/>
      <c r="K395" s="1"/>
    </row>
    <row r="396" spans="1:1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47"/>
      <c r="K396" s="1"/>
    </row>
    <row r="397" spans="1:1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47"/>
      <c r="K397" s="1"/>
    </row>
    <row r="398" spans="1:1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47"/>
      <c r="K398" s="1"/>
    </row>
    <row r="399" spans="1:1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47"/>
      <c r="K399" s="1"/>
    </row>
    <row r="400" spans="1:1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47"/>
      <c r="K400" s="1"/>
    </row>
    <row r="401" spans="1:1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47"/>
      <c r="K401" s="1"/>
    </row>
    <row r="402" spans="1:1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47"/>
      <c r="K402" s="1"/>
    </row>
    <row r="403" spans="1:1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47"/>
      <c r="K403" s="1"/>
    </row>
    <row r="404" spans="1:1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47"/>
      <c r="K404" s="1"/>
    </row>
    <row r="405" spans="1:1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47"/>
      <c r="K405" s="1"/>
    </row>
    <row r="406" spans="1:1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47"/>
      <c r="K406" s="1"/>
    </row>
    <row r="407" spans="1:1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47"/>
      <c r="K407" s="1"/>
    </row>
    <row r="408" spans="1:1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47"/>
      <c r="K408" s="1"/>
    </row>
    <row r="409" spans="1:1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47"/>
      <c r="K409" s="1"/>
    </row>
    <row r="410" spans="1:1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47"/>
      <c r="K410" s="1"/>
    </row>
    <row r="411" spans="1:1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47"/>
      <c r="K411" s="1"/>
    </row>
    <row r="412" spans="1:1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47"/>
      <c r="K412" s="1"/>
    </row>
    <row r="413" spans="1:1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47"/>
      <c r="K413" s="1"/>
    </row>
    <row r="414" spans="1:1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47"/>
      <c r="K414" s="1"/>
    </row>
    <row r="415" spans="1:1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47"/>
      <c r="K415" s="1"/>
    </row>
    <row r="416" spans="1:1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47"/>
      <c r="K416" s="1"/>
    </row>
    <row r="417" spans="1:1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47"/>
      <c r="K417" s="1"/>
    </row>
    <row r="418" spans="1:1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47"/>
      <c r="K418" s="1"/>
    </row>
    <row r="419" spans="1:1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47"/>
      <c r="K419" s="1"/>
    </row>
    <row r="420" spans="1:1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47"/>
      <c r="K420" s="1"/>
    </row>
    <row r="421" spans="1:1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47"/>
      <c r="K421" s="1"/>
    </row>
    <row r="422" spans="1:1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47"/>
      <c r="K422" s="1"/>
    </row>
    <row r="423" spans="1:1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47"/>
      <c r="K423" s="1"/>
    </row>
    <row r="424" spans="1:1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47"/>
      <c r="K424" s="1"/>
    </row>
    <row r="425" spans="1:1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47"/>
      <c r="K425" s="1"/>
    </row>
    <row r="426" spans="1:1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47"/>
      <c r="K426" s="1"/>
    </row>
    <row r="427" spans="1:1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47"/>
      <c r="K427" s="1"/>
    </row>
    <row r="428" spans="1:1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47"/>
      <c r="K428" s="1"/>
    </row>
    <row r="429" spans="1:1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47"/>
      <c r="K429" s="1"/>
    </row>
    <row r="430" spans="1:1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47"/>
      <c r="K430" s="1"/>
    </row>
    <row r="431" spans="1:1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47"/>
      <c r="K431" s="1"/>
    </row>
    <row r="432" spans="1:1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47"/>
      <c r="K432" s="1"/>
    </row>
    <row r="433" spans="1:1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47"/>
      <c r="K433" s="1"/>
    </row>
    <row r="434" spans="1:1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47"/>
      <c r="K434" s="1"/>
    </row>
    <row r="435" spans="1:1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47"/>
      <c r="K435" s="1"/>
    </row>
    <row r="436" spans="1:1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47"/>
      <c r="K436" s="1"/>
    </row>
    <row r="437" spans="1:1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47"/>
      <c r="K437" s="1"/>
    </row>
    <row r="438" spans="1:1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47"/>
      <c r="K438" s="1"/>
    </row>
    <row r="439" spans="1:1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47"/>
      <c r="K439" s="1"/>
    </row>
    <row r="440" spans="1:1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47"/>
      <c r="K440" s="1"/>
    </row>
    <row r="441" spans="1:1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47"/>
      <c r="K441" s="1"/>
    </row>
    <row r="442" spans="1:1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47"/>
      <c r="K442" s="1"/>
    </row>
    <row r="443" spans="1:1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47"/>
      <c r="K443" s="1"/>
    </row>
    <row r="444" spans="1:1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47"/>
      <c r="K444" s="1"/>
    </row>
    <row r="445" spans="1:1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47"/>
      <c r="K445" s="1"/>
    </row>
    <row r="446" spans="1:1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47"/>
      <c r="K446" s="1"/>
    </row>
    <row r="447" spans="1:1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47"/>
      <c r="K447" s="1"/>
    </row>
    <row r="448" spans="1:1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47"/>
      <c r="K448" s="1"/>
    </row>
    <row r="449" spans="1:1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47"/>
      <c r="K449" s="1"/>
    </row>
    <row r="450" spans="1:1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47"/>
      <c r="K450" s="1"/>
    </row>
    <row r="451" spans="1:1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47"/>
      <c r="K451" s="1"/>
    </row>
    <row r="452" spans="1:1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47"/>
      <c r="K452" s="1"/>
    </row>
    <row r="453" spans="1:1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47"/>
      <c r="K453" s="1"/>
    </row>
    <row r="454" spans="1:1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47"/>
      <c r="K454" s="1"/>
    </row>
    <row r="455" spans="1:1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47"/>
      <c r="K455" s="1"/>
    </row>
    <row r="456" spans="1:1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47"/>
      <c r="K456" s="1"/>
    </row>
    <row r="457" spans="1:1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47"/>
      <c r="K457" s="1"/>
    </row>
    <row r="458" spans="1:1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47"/>
      <c r="K458" s="1"/>
    </row>
    <row r="459" spans="1:1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47"/>
      <c r="K459" s="1"/>
    </row>
    <row r="460" spans="1:1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47"/>
      <c r="K460" s="1"/>
    </row>
    <row r="461" spans="1:1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47"/>
      <c r="K461" s="1"/>
    </row>
    <row r="462" spans="1:1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47"/>
      <c r="K462" s="1"/>
    </row>
    <row r="463" spans="1:1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47"/>
      <c r="K463" s="1"/>
    </row>
    <row r="464" spans="1:1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47"/>
      <c r="K464" s="1"/>
    </row>
    <row r="465" spans="1:1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47"/>
      <c r="K465" s="1"/>
    </row>
    <row r="466" spans="1:1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47"/>
      <c r="K466" s="1"/>
    </row>
    <row r="467" spans="1:1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47"/>
      <c r="K467" s="1"/>
    </row>
    <row r="468" spans="1:1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47"/>
      <c r="K468" s="1"/>
    </row>
    <row r="469" spans="1:1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47"/>
      <c r="K469" s="1"/>
    </row>
    <row r="470" spans="1:1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47"/>
      <c r="K470" s="1"/>
    </row>
    <row r="471" spans="1:1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47"/>
      <c r="K471" s="1"/>
    </row>
    <row r="472" spans="1:1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47"/>
      <c r="K472" s="1"/>
    </row>
    <row r="473" spans="1:1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47"/>
      <c r="K473" s="1"/>
    </row>
    <row r="474" spans="1:1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47"/>
      <c r="K474" s="1"/>
    </row>
    <row r="475" spans="1:1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47"/>
      <c r="K475" s="1"/>
    </row>
    <row r="476" spans="1:1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47"/>
      <c r="K476" s="1"/>
    </row>
    <row r="477" spans="1:1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47"/>
      <c r="K477" s="1"/>
    </row>
    <row r="478" spans="1:1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47"/>
      <c r="K478" s="1"/>
    </row>
    <row r="479" spans="1:1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47"/>
      <c r="K479" s="1"/>
    </row>
    <row r="480" spans="1:1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47"/>
      <c r="K480" s="1"/>
    </row>
    <row r="481" spans="1:1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47"/>
      <c r="K481" s="1"/>
    </row>
    <row r="482" spans="1:1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47"/>
      <c r="K482" s="1"/>
    </row>
    <row r="483" spans="1:1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47"/>
      <c r="K483" s="1"/>
    </row>
    <row r="484" spans="1:1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47"/>
      <c r="K484" s="1"/>
    </row>
    <row r="485" spans="1:1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47"/>
      <c r="K485" s="1"/>
    </row>
    <row r="486" spans="1:1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47"/>
      <c r="K486" s="1"/>
    </row>
    <row r="487" spans="1:1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47"/>
      <c r="K487" s="1"/>
    </row>
    <row r="488" spans="1:1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47"/>
      <c r="K488" s="1"/>
    </row>
    <row r="489" spans="1:1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47"/>
      <c r="K489" s="1"/>
    </row>
    <row r="490" spans="1:1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47"/>
      <c r="K490" s="1"/>
    </row>
    <row r="491" spans="1:1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47"/>
      <c r="K491" s="1"/>
    </row>
    <row r="492" spans="1:1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47"/>
      <c r="K492" s="1"/>
    </row>
    <row r="493" spans="1:1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47"/>
      <c r="K493" s="1"/>
    </row>
    <row r="494" spans="1:1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47"/>
      <c r="K494" s="1"/>
    </row>
    <row r="495" spans="1:1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47"/>
      <c r="K495" s="1"/>
    </row>
    <row r="496" spans="1:1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47"/>
      <c r="K496" s="1"/>
    </row>
    <row r="497" spans="1:1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47"/>
      <c r="K497" s="1"/>
    </row>
    <row r="498" spans="1:1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47"/>
      <c r="K498" s="1"/>
    </row>
    <row r="499" spans="1:1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47"/>
      <c r="K499" s="1"/>
    </row>
    <row r="500" spans="1:1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47"/>
      <c r="K500" s="1"/>
    </row>
    <row r="501" spans="1:1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47"/>
      <c r="K501" s="1"/>
    </row>
    <row r="502" spans="1:1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47"/>
      <c r="K502" s="1"/>
    </row>
    <row r="503" spans="1:1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47"/>
      <c r="K503" s="1"/>
    </row>
    <row r="504" spans="1:1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47"/>
      <c r="K504" s="1"/>
    </row>
    <row r="505" spans="1:1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47"/>
      <c r="K505" s="1"/>
    </row>
    <row r="506" spans="1:1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47"/>
      <c r="K506" s="1"/>
    </row>
    <row r="507" spans="1:1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47"/>
      <c r="K507" s="1"/>
    </row>
    <row r="508" spans="1:1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47"/>
      <c r="K508" s="1"/>
    </row>
    <row r="509" spans="1:1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47"/>
      <c r="K509" s="1"/>
    </row>
    <row r="510" spans="1:1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47"/>
      <c r="K510" s="1"/>
    </row>
    <row r="511" spans="1:1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47"/>
      <c r="K511" s="1"/>
    </row>
    <row r="512" spans="1:1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47"/>
      <c r="K512" s="1"/>
    </row>
    <row r="513" spans="1:1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47"/>
      <c r="K513" s="1"/>
    </row>
    <row r="514" spans="1:1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47"/>
      <c r="K514" s="1"/>
    </row>
    <row r="515" spans="1:1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47"/>
      <c r="K515" s="1"/>
    </row>
    <row r="516" spans="1:1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47"/>
      <c r="K516" s="1"/>
    </row>
    <row r="517" spans="1:1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47"/>
      <c r="K517" s="1"/>
    </row>
    <row r="518" spans="1:1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47"/>
      <c r="K518" s="1"/>
    </row>
    <row r="519" spans="1:1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47"/>
      <c r="K519" s="1"/>
    </row>
    <row r="520" spans="1:1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47"/>
      <c r="K520" s="1"/>
    </row>
    <row r="521" spans="1:1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47"/>
      <c r="K521" s="1"/>
    </row>
    <row r="522" spans="1:1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47"/>
      <c r="K522" s="1"/>
    </row>
    <row r="523" spans="1:1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47"/>
      <c r="K523" s="1"/>
    </row>
    <row r="524" spans="1:1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47"/>
      <c r="K524" s="1"/>
    </row>
    <row r="525" spans="1:1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47"/>
      <c r="K525" s="1"/>
    </row>
    <row r="526" spans="1:1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47"/>
      <c r="K526" s="1"/>
    </row>
    <row r="527" spans="1:1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47"/>
      <c r="K527" s="1"/>
    </row>
    <row r="528" spans="1:1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47"/>
      <c r="K528" s="1"/>
    </row>
    <row r="529" spans="1:1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47"/>
      <c r="K529" s="1"/>
    </row>
    <row r="530" spans="1:1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47"/>
      <c r="K530" s="1"/>
    </row>
    <row r="531" spans="1:1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47"/>
      <c r="K531" s="1"/>
    </row>
    <row r="532" spans="1:1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47"/>
      <c r="K532" s="1"/>
    </row>
    <row r="533" spans="1:1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47"/>
      <c r="K533" s="1"/>
    </row>
    <row r="534" spans="1:1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47"/>
      <c r="K534" s="1"/>
    </row>
    <row r="535" spans="1:1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47"/>
      <c r="K535" s="1"/>
    </row>
    <row r="536" spans="1:1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47"/>
      <c r="K536" s="1"/>
    </row>
    <row r="537" spans="1:1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47"/>
      <c r="K537" s="1"/>
    </row>
    <row r="538" spans="1:1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47"/>
      <c r="K538" s="1"/>
    </row>
    <row r="539" spans="1:1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47"/>
      <c r="K539" s="1"/>
    </row>
    <row r="540" spans="1:1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47"/>
      <c r="K540" s="1"/>
    </row>
    <row r="541" spans="1:1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47"/>
      <c r="K541" s="1"/>
    </row>
    <row r="542" spans="1:1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47"/>
      <c r="K542" s="1"/>
    </row>
    <row r="543" spans="1:1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47"/>
      <c r="K543" s="1"/>
    </row>
    <row r="544" spans="1:1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47"/>
      <c r="K544" s="1"/>
    </row>
    <row r="545" spans="1:1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47"/>
      <c r="K545" s="1"/>
    </row>
    <row r="546" spans="1:1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47"/>
      <c r="K546" s="1"/>
    </row>
    <row r="547" spans="1:1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47"/>
      <c r="K547" s="1"/>
    </row>
    <row r="548" spans="1:1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47"/>
      <c r="K548" s="1"/>
    </row>
    <row r="549" spans="1:1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47"/>
      <c r="K549" s="1"/>
    </row>
    <row r="550" spans="1:1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47"/>
      <c r="K550" s="1"/>
    </row>
    <row r="551" spans="1:1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47"/>
      <c r="K551" s="1"/>
    </row>
    <row r="552" spans="1:1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47"/>
      <c r="K552" s="1"/>
    </row>
    <row r="553" spans="1:1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47"/>
      <c r="K553" s="1"/>
    </row>
    <row r="554" spans="1:1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47"/>
      <c r="K554" s="1"/>
    </row>
    <row r="555" spans="1:1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47"/>
      <c r="K555" s="1"/>
    </row>
    <row r="556" spans="1:1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47"/>
      <c r="K556" s="1"/>
    </row>
    <row r="557" spans="1:1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47"/>
      <c r="K557" s="1"/>
    </row>
    <row r="558" spans="1:1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47"/>
      <c r="K558" s="1"/>
    </row>
    <row r="559" spans="1:1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47"/>
      <c r="K559" s="1"/>
    </row>
    <row r="560" spans="1:1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47"/>
      <c r="K560" s="1"/>
    </row>
    <row r="561" spans="1:1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47"/>
      <c r="K561" s="1"/>
    </row>
    <row r="562" spans="1:1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47"/>
      <c r="K562" s="1"/>
    </row>
    <row r="563" spans="1:1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47"/>
      <c r="K563" s="1"/>
    </row>
    <row r="564" spans="1:1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47"/>
      <c r="K564" s="1"/>
    </row>
    <row r="565" spans="1:1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47"/>
      <c r="K565" s="1"/>
    </row>
    <row r="566" spans="1:1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47"/>
      <c r="K566" s="1"/>
    </row>
    <row r="567" spans="1:1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47"/>
      <c r="K567" s="1"/>
    </row>
    <row r="568" spans="1:1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47"/>
      <c r="K568" s="1"/>
    </row>
    <row r="569" spans="1:1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47"/>
      <c r="K569" s="1"/>
    </row>
    <row r="570" spans="1:1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47"/>
      <c r="K570" s="1"/>
    </row>
    <row r="571" spans="1:1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47"/>
      <c r="K571" s="1"/>
    </row>
    <row r="572" spans="1:1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47"/>
      <c r="K572" s="1"/>
    </row>
    <row r="573" spans="1:1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47"/>
      <c r="K573" s="1"/>
    </row>
    <row r="574" spans="1:1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47"/>
      <c r="K574" s="1"/>
    </row>
    <row r="575" spans="1:1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47"/>
      <c r="K575" s="1"/>
    </row>
    <row r="576" spans="1:1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47"/>
      <c r="K576" s="1"/>
    </row>
    <row r="577" spans="1:1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47"/>
      <c r="K577" s="1"/>
    </row>
    <row r="578" spans="1:1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47"/>
      <c r="K578" s="1"/>
    </row>
    <row r="579" spans="1:1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47"/>
      <c r="K579" s="1"/>
    </row>
    <row r="580" spans="1:1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47"/>
      <c r="K580" s="1"/>
    </row>
    <row r="581" spans="1:1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47"/>
      <c r="K581" s="1"/>
    </row>
    <row r="582" spans="1:1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47"/>
      <c r="K582" s="1"/>
    </row>
    <row r="583" spans="1:1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47"/>
      <c r="K583" s="1"/>
    </row>
    <row r="584" spans="1:1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47"/>
      <c r="K584" s="1"/>
    </row>
    <row r="585" spans="1:1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47"/>
      <c r="K585" s="1"/>
    </row>
    <row r="586" spans="1:1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47"/>
      <c r="K586" s="1"/>
    </row>
    <row r="587" spans="1:1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47"/>
      <c r="K587" s="1"/>
    </row>
    <row r="588" spans="1:1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47"/>
      <c r="K588" s="1"/>
    </row>
    <row r="589" spans="1:1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47"/>
      <c r="K589" s="1"/>
    </row>
    <row r="590" spans="1:1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47"/>
      <c r="K590" s="1"/>
    </row>
    <row r="591" spans="1:1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47"/>
      <c r="K591" s="1"/>
    </row>
    <row r="592" spans="1:1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47"/>
      <c r="K592" s="1"/>
    </row>
    <row r="593" spans="1:1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47"/>
      <c r="K593" s="1"/>
    </row>
    <row r="594" spans="1:1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47"/>
      <c r="K594" s="1"/>
    </row>
    <row r="595" spans="1:1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47"/>
      <c r="K595" s="1"/>
    </row>
    <row r="596" spans="1:1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47"/>
      <c r="K596" s="1"/>
    </row>
    <row r="597" spans="1:1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47"/>
      <c r="K597" s="1"/>
    </row>
    <row r="598" spans="1:1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47"/>
      <c r="K598" s="1"/>
    </row>
    <row r="599" spans="1:1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47"/>
      <c r="K599" s="1"/>
    </row>
    <row r="600" spans="1:1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47"/>
      <c r="K600" s="1"/>
    </row>
    <row r="601" spans="1:1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47"/>
      <c r="K601" s="1"/>
    </row>
    <row r="602" spans="1:1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47"/>
      <c r="K602" s="1"/>
    </row>
    <row r="603" spans="1:1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47"/>
      <c r="K603" s="1"/>
    </row>
    <row r="604" spans="1:1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47"/>
      <c r="K604" s="1"/>
    </row>
    <row r="605" spans="1:1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47"/>
      <c r="K605" s="1"/>
    </row>
    <row r="606" spans="1:1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47"/>
      <c r="K606" s="1"/>
    </row>
    <row r="607" spans="1:1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47"/>
      <c r="K607" s="1"/>
    </row>
    <row r="608" spans="1:1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47"/>
      <c r="K608" s="1"/>
    </row>
    <row r="609" spans="1:1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47"/>
      <c r="K609" s="1"/>
    </row>
    <row r="610" spans="1:1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47"/>
      <c r="K610" s="1"/>
    </row>
    <row r="611" spans="1:1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47"/>
      <c r="K611" s="1"/>
    </row>
    <row r="612" spans="1:1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47"/>
      <c r="K612" s="1"/>
    </row>
    <row r="613" spans="1:1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47"/>
      <c r="K613" s="1"/>
    </row>
    <row r="614" spans="1:1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47"/>
      <c r="K614" s="1"/>
    </row>
    <row r="615" spans="1:1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47"/>
      <c r="K615" s="1"/>
    </row>
    <row r="616" spans="1:1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47"/>
      <c r="K616" s="1"/>
    </row>
    <row r="617" spans="1:1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47"/>
      <c r="K617" s="1"/>
    </row>
    <row r="618" spans="1:1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47"/>
      <c r="K618" s="1"/>
    </row>
    <row r="619" spans="1:1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47"/>
      <c r="K619" s="1"/>
    </row>
    <row r="620" spans="1:1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47"/>
      <c r="K620" s="1"/>
    </row>
    <row r="621" spans="1:1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47"/>
      <c r="K621" s="1"/>
    </row>
    <row r="622" spans="1:1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47"/>
      <c r="K622" s="1"/>
    </row>
    <row r="623" spans="1:1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47"/>
      <c r="K623" s="1"/>
    </row>
    <row r="624" spans="1:1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47"/>
      <c r="K624" s="1"/>
    </row>
    <row r="625" spans="1:1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47"/>
      <c r="K625" s="1"/>
    </row>
    <row r="626" spans="1:1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47"/>
      <c r="K626" s="1"/>
    </row>
    <row r="627" spans="1:1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47"/>
      <c r="K627" s="1"/>
    </row>
    <row r="628" spans="1:1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47"/>
      <c r="K628" s="1"/>
    </row>
    <row r="629" spans="1:1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47"/>
      <c r="K629" s="1"/>
    </row>
    <row r="630" spans="1:1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47"/>
      <c r="K630" s="1"/>
    </row>
    <row r="631" spans="1:1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47"/>
      <c r="K631" s="1"/>
    </row>
    <row r="632" spans="1:1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47"/>
      <c r="K632" s="1"/>
    </row>
    <row r="633" spans="1:1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47"/>
      <c r="K633" s="1"/>
    </row>
    <row r="634" spans="1:1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47"/>
      <c r="K634" s="1"/>
    </row>
    <row r="635" spans="1:1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47"/>
      <c r="K635" s="1"/>
    </row>
    <row r="636" spans="1:1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47"/>
      <c r="K636" s="1"/>
    </row>
    <row r="637" spans="1:1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47"/>
      <c r="K637" s="1"/>
    </row>
    <row r="638" spans="1:1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47"/>
      <c r="K638" s="1"/>
    </row>
    <row r="639" spans="1:1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47"/>
      <c r="K639" s="1"/>
    </row>
    <row r="640" spans="1:1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47"/>
      <c r="K640" s="1"/>
    </row>
    <row r="641" spans="1:1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47"/>
      <c r="K641" s="1"/>
    </row>
    <row r="642" spans="1:1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47"/>
      <c r="K642" s="1"/>
    </row>
    <row r="643" spans="1:1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47"/>
      <c r="K643" s="1"/>
    </row>
    <row r="644" spans="1:1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47"/>
      <c r="K644" s="1"/>
    </row>
    <row r="645" spans="1:1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47"/>
      <c r="K645" s="1"/>
    </row>
    <row r="646" spans="1:1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47"/>
      <c r="K646" s="1"/>
    </row>
    <row r="647" spans="1:1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47"/>
      <c r="K647" s="1"/>
    </row>
    <row r="648" spans="1:1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47"/>
      <c r="K648" s="1"/>
    </row>
    <row r="649" spans="1:1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47"/>
      <c r="K649" s="1"/>
    </row>
    <row r="650" spans="1:1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47"/>
      <c r="K650" s="1"/>
    </row>
    <row r="651" spans="1:1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47"/>
      <c r="K651" s="1"/>
    </row>
    <row r="652" spans="1:1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47"/>
      <c r="K652" s="1"/>
    </row>
    <row r="653" spans="1:1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47"/>
      <c r="K653" s="1"/>
    </row>
    <row r="654" spans="1:1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47"/>
      <c r="K654" s="1"/>
    </row>
    <row r="655" spans="1:1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47"/>
      <c r="K655" s="1"/>
    </row>
    <row r="656" spans="1:1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47"/>
      <c r="K656" s="1"/>
    </row>
    <row r="657" spans="1:1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47"/>
      <c r="K657" s="1"/>
    </row>
    <row r="658" spans="1:1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47"/>
      <c r="K658" s="1"/>
    </row>
    <row r="659" spans="1:1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47"/>
      <c r="K659" s="1"/>
    </row>
    <row r="660" spans="1:1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47"/>
      <c r="K660" s="1"/>
    </row>
    <row r="661" spans="1:1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47"/>
      <c r="K661" s="1"/>
    </row>
    <row r="662" spans="1:1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47"/>
      <c r="K662" s="1"/>
    </row>
    <row r="663" spans="1:1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47"/>
      <c r="K663" s="1"/>
    </row>
    <row r="664" spans="1:1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47"/>
      <c r="K664" s="1"/>
    </row>
    <row r="665" spans="1:1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47"/>
      <c r="K665" s="1"/>
    </row>
    <row r="666" spans="1:1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47"/>
      <c r="K666" s="1"/>
    </row>
    <row r="667" spans="1:1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47"/>
      <c r="K667" s="1"/>
    </row>
    <row r="668" spans="1:1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47"/>
      <c r="K668" s="1"/>
    </row>
    <row r="669" spans="1:1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47"/>
      <c r="K669" s="1"/>
    </row>
    <row r="670" spans="1:1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47"/>
      <c r="K670" s="1"/>
    </row>
    <row r="671" spans="1:1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47"/>
      <c r="K671" s="1"/>
    </row>
    <row r="672" spans="1:1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47"/>
      <c r="K672" s="1"/>
    </row>
    <row r="673" spans="1:1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47"/>
      <c r="K673" s="1"/>
    </row>
    <row r="674" spans="1:1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47"/>
      <c r="K674" s="1"/>
    </row>
    <row r="675" spans="1:1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47"/>
      <c r="K675" s="1"/>
    </row>
    <row r="676" spans="1:1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47"/>
      <c r="K676" s="1"/>
    </row>
    <row r="677" spans="1:1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47"/>
      <c r="K677" s="1"/>
    </row>
    <row r="678" spans="1:1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47"/>
      <c r="K678" s="1"/>
    </row>
    <row r="679" spans="1:1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47"/>
      <c r="K679" s="1"/>
    </row>
    <row r="680" spans="1:1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47"/>
      <c r="K680" s="1"/>
    </row>
    <row r="681" spans="1:1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47"/>
      <c r="K681" s="1"/>
    </row>
    <row r="682" spans="1:1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47"/>
      <c r="K682" s="1"/>
    </row>
    <row r="683" spans="1:1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47"/>
      <c r="K683" s="1"/>
    </row>
    <row r="684" spans="1:1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47"/>
      <c r="K684" s="1"/>
    </row>
    <row r="685" spans="1:1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47"/>
      <c r="K685" s="1"/>
    </row>
    <row r="686" spans="1:1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47"/>
      <c r="K686" s="1"/>
    </row>
    <row r="687" spans="1:1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47"/>
      <c r="K687" s="1"/>
    </row>
    <row r="688" spans="1:1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47"/>
      <c r="K688" s="1"/>
    </row>
    <row r="689" spans="1:1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47"/>
      <c r="K689" s="1"/>
    </row>
    <row r="690" spans="1:1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47"/>
      <c r="K690" s="1"/>
    </row>
    <row r="691" spans="1:1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47"/>
      <c r="K691" s="1"/>
    </row>
    <row r="692" spans="1:1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47"/>
      <c r="K692" s="1"/>
    </row>
    <row r="693" spans="1:1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47"/>
      <c r="K693" s="1"/>
    </row>
    <row r="694" spans="1:1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47"/>
      <c r="K694" s="1"/>
    </row>
    <row r="695" spans="1:1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47"/>
      <c r="K695" s="1"/>
    </row>
    <row r="696" spans="1:1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47"/>
      <c r="K696" s="1"/>
    </row>
    <row r="697" spans="1:1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47"/>
      <c r="K697" s="1"/>
    </row>
    <row r="698" spans="1:1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47"/>
      <c r="K698" s="1"/>
    </row>
    <row r="699" spans="1:1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47"/>
      <c r="K699" s="1"/>
    </row>
    <row r="700" spans="1:1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47"/>
      <c r="K700" s="1"/>
    </row>
    <row r="701" spans="1:1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47"/>
      <c r="K701" s="1"/>
    </row>
    <row r="702" spans="1:1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47"/>
      <c r="K702" s="1"/>
    </row>
    <row r="703" spans="1:1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47"/>
      <c r="K703" s="1"/>
    </row>
    <row r="704" spans="1:1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47"/>
      <c r="K704" s="1"/>
    </row>
    <row r="705" spans="1:1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47"/>
      <c r="K705" s="1"/>
    </row>
    <row r="706" spans="1:1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47"/>
      <c r="K706" s="1"/>
    </row>
    <row r="707" spans="1:1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47"/>
      <c r="K707" s="1"/>
    </row>
    <row r="708" spans="1:1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47"/>
      <c r="K708" s="1"/>
    </row>
    <row r="709" spans="1:1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47"/>
      <c r="K709" s="1"/>
    </row>
    <row r="710" spans="1:1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47"/>
      <c r="K710" s="1"/>
    </row>
    <row r="711" spans="1:1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47"/>
      <c r="K711" s="1"/>
    </row>
    <row r="712" spans="1:1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47"/>
      <c r="K712" s="1"/>
    </row>
    <row r="713" spans="1:1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47"/>
      <c r="K713" s="1"/>
    </row>
    <row r="714" spans="1:1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47"/>
      <c r="K714" s="1"/>
    </row>
    <row r="715" spans="1:1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47"/>
      <c r="K715" s="1"/>
    </row>
    <row r="716" spans="1:1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47"/>
      <c r="K716" s="1"/>
    </row>
    <row r="717" spans="1:1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47"/>
      <c r="K717" s="1"/>
    </row>
    <row r="718" spans="1:1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47"/>
      <c r="K718" s="1"/>
    </row>
    <row r="719" spans="1:1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47"/>
      <c r="K719" s="1"/>
    </row>
    <row r="720" spans="1:1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47"/>
      <c r="K720" s="1"/>
    </row>
    <row r="721" spans="1:1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47"/>
      <c r="K721" s="1"/>
    </row>
    <row r="722" spans="1:1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47"/>
      <c r="K722" s="1"/>
    </row>
    <row r="723" spans="1:1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47"/>
      <c r="K723" s="1"/>
    </row>
    <row r="724" spans="1:1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47"/>
      <c r="K724" s="1"/>
    </row>
    <row r="725" spans="1:1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47"/>
      <c r="K725" s="1"/>
    </row>
    <row r="726" spans="1:1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47"/>
      <c r="K726" s="1"/>
    </row>
    <row r="727" spans="1:1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47"/>
      <c r="K727" s="1"/>
    </row>
    <row r="728" spans="1:1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47"/>
      <c r="K728" s="1"/>
    </row>
    <row r="729" spans="1:1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47"/>
      <c r="K729" s="1"/>
    </row>
    <row r="730" spans="1:1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47"/>
      <c r="K730" s="1"/>
    </row>
    <row r="731" spans="1:1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47"/>
      <c r="K731" s="1"/>
    </row>
    <row r="732" spans="1:1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47"/>
      <c r="K732" s="1"/>
    </row>
    <row r="733" spans="1:1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47"/>
      <c r="K733" s="1"/>
    </row>
    <row r="734" spans="1:1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47"/>
      <c r="K734" s="1"/>
    </row>
    <row r="735" spans="1:1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47"/>
      <c r="K735" s="1"/>
    </row>
    <row r="736" spans="1:1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47"/>
      <c r="K736" s="1"/>
    </row>
    <row r="737" spans="1:1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47"/>
      <c r="K737" s="1"/>
    </row>
    <row r="738" spans="1:1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47"/>
      <c r="K738" s="1"/>
    </row>
    <row r="739" spans="1:1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47"/>
      <c r="K739" s="1"/>
    </row>
    <row r="740" spans="1:1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47"/>
      <c r="K740" s="1"/>
    </row>
    <row r="741" spans="1:1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47"/>
      <c r="K741" s="1"/>
    </row>
    <row r="742" spans="1:1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47"/>
      <c r="K742" s="1"/>
    </row>
    <row r="743" spans="1:1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47"/>
      <c r="K743" s="1"/>
    </row>
    <row r="744" spans="1:1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47"/>
      <c r="K744" s="1"/>
    </row>
    <row r="745" spans="1:1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47"/>
      <c r="K745" s="1"/>
    </row>
    <row r="746" spans="1:1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47"/>
      <c r="K746" s="1"/>
    </row>
    <row r="747" spans="1:1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47"/>
      <c r="K747" s="1"/>
    </row>
    <row r="748" spans="1:1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47"/>
      <c r="K748" s="1"/>
    </row>
    <row r="749" spans="1:1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47"/>
      <c r="K749" s="1"/>
    </row>
    <row r="750" spans="1:1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47"/>
      <c r="K750" s="1"/>
    </row>
    <row r="751" spans="1:1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47"/>
      <c r="K751" s="1"/>
    </row>
    <row r="752" spans="1:1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47"/>
      <c r="K752" s="1"/>
    </row>
    <row r="753" spans="1:1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47"/>
      <c r="K753" s="1"/>
    </row>
    <row r="754" spans="1:1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47"/>
      <c r="K754" s="1"/>
    </row>
    <row r="755" spans="1:1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47"/>
      <c r="K755" s="1"/>
    </row>
    <row r="756" spans="1:1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47"/>
      <c r="K756" s="1"/>
    </row>
    <row r="757" spans="1:1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47"/>
      <c r="K757" s="1"/>
    </row>
    <row r="758" spans="1:1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47"/>
      <c r="K758" s="1"/>
    </row>
    <row r="759" spans="1:1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47"/>
      <c r="K759" s="1"/>
    </row>
    <row r="760" spans="1:1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47"/>
      <c r="K760" s="1"/>
    </row>
    <row r="761" spans="1:1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47"/>
      <c r="K761" s="1"/>
    </row>
    <row r="762" spans="1:1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47"/>
      <c r="K762" s="1"/>
    </row>
    <row r="763" spans="1:1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47"/>
      <c r="K763" s="1"/>
    </row>
    <row r="764" spans="1:1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47"/>
      <c r="K764" s="1"/>
    </row>
    <row r="765" spans="1:1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47"/>
      <c r="K765" s="1"/>
    </row>
    <row r="766" spans="1:1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47"/>
      <c r="K766" s="1"/>
    </row>
    <row r="767" spans="1:1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47"/>
      <c r="K767" s="1"/>
    </row>
    <row r="768" spans="1:1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47"/>
      <c r="K768" s="1"/>
    </row>
    <row r="769" spans="1:1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47"/>
      <c r="K769" s="1"/>
    </row>
    <row r="770" spans="1:1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47"/>
      <c r="K770" s="1"/>
    </row>
    <row r="771" spans="1:1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47"/>
      <c r="K771" s="1"/>
    </row>
    <row r="772" spans="1:1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47"/>
      <c r="K772" s="1"/>
    </row>
    <row r="773" spans="1:1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47"/>
      <c r="K773" s="1"/>
    </row>
    <row r="774" spans="1:1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47"/>
      <c r="K774" s="1"/>
    </row>
    <row r="775" spans="1:1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47"/>
      <c r="K775" s="1"/>
    </row>
    <row r="776" spans="1:1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47"/>
      <c r="K776" s="1"/>
    </row>
    <row r="777" spans="1:1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47"/>
      <c r="K777" s="1"/>
    </row>
    <row r="778" spans="1:1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47"/>
      <c r="K778" s="1"/>
    </row>
    <row r="779" spans="1:1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47"/>
      <c r="K779" s="1"/>
    </row>
    <row r="780" spans="1:1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47"/>
      <c r="K780" s="1"/>
    </row>
    <row r="781" spans="1:1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47"/>
      <c r="K781" s="1"/>
    </row>
    <row r="782" spans="1:1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47"/>
      <c r="K782" s="1"/>
    </row>
    <row r="783" spans="1:1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47"/>
      <c r="K783" s="1"/>
    </row>
    <row r="784" spans="1:1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47"/>
      <c r="K784" s="1"/>
    </row>
    <row r="785" spans="1:1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47"/>
      <c r="K785" s="1"/>
    </row>
    <row r="786" spans="1:1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47"/>
      <c r="K786" s="1"/>
    </row>
    <row r="787" spans="1:1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47"/>
      <c r="K787" s="1"/>
    </row>
    <row r="788" spans="1:1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47"/>
      <c r="K788" s="1"/>
    </row>
    <row r="789" spans="1:1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47"/>
      <c r="K789" s="1"/>
    </row>
    <row r="790" spans="1:1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47"/>
      <c r="K790" s="1"/>
    </row>
    <row r="791" spans="1:1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47"/>
      <c r="K791" s="1"/>
    </row>
    <row r="792" spans="1:1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47"/>
      <c r="K792" s="1"/>
    </row>
    <row r="793" spans="1:1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47"/>
      <c r="K793" s="1"/>
    </row>
    <row r="794" spans="1:1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47"/>
      <c r="K794" s="1"/>
    </row>
    <row r="795" spans="1:1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47"/>
      <c r="K795" s="1"/>
    </row>
    <row r="796" spans="1:1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47"/>
      <c r="K796" s="1"/>
    </row>
    <row r="797" spans="1:1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47"/>
      <c r="K797" s="1"/>
    </row>
    <row r="798" spans="1:1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47"/>
      <c r="K798" s="1"/>
    </row>
    <row r="799" spans="1:1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47"/>
      <c r="K799" s="1"/>
    </row>
    <row r="800" spans="1:1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47"/>
      <c r="K800" s="1"/>
    </row>
    <row r="801" spans="1:1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47"/>
      <c r="K801" s="1"/>
    </row>
    <row r="802" spans="1:1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47"/>
      <c r="K802" s="1"/>
    </row>
    <row r="803" spans="1:1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47"/>
      <c r="K803" s="1"/>
    </row>
    <row r="804" spans="1:1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47"/>
      <c r="K804" s="1"/>
    </row>
    <row r="805" spans="1:1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47"/>
      <c r="K805" s="1"/>
    </row>
    <row r="806" spans="1:1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47"/>
      <c r="K806" s="1"/>
    </row>
    <row r="807" spans="1:1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47"/>
      <c r="K807" s="1"/>
    </row>
    <row r="808" spans="1:1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47"/>
      <c r="K808" s="1"/>
    </row>
    <row r="809" spans="1:1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47"/>
      <c r="K809" s="1"/>
    </row>
    <row r="810" spans="1:1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47"/>
      <c r="K810" s="1"/>
    </row>
    <row r="811" spans="1:1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47"/>
      <c r="K811" s="1"/>
    </row>
    <row r="812" spans="1:1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47"/>
      <c r="K812" s="1"/>
    </row>
    <row r="813" spans="1:1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47"/>
      <c r="K813" s="1"/>
    </row>
    <row r="814" spans="1:1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47"/>
      <c r="K814" s="1"/>
    </row>
    <row r="815" spans="1:1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47"/>
      <c r="K815" s="1"/>
    </row>
    <row r="816" spans="1:1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47"/>
      <c r="K816" s="1"/>
    </row>
    <row r="817" spans="1:1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47"/>
      <c r="K817" s="1"/>
    </row>
    <row r="818" spans="1:1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47"/>
      <c r="K818" s="1"/>
    </row>
    <row r="819" spans="1:1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47"/>
      <c r="K819" s="1"/>
    </row>
    <row r="820" spans="1:1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47"/>
      <c r="K820" s="1"/>
    </row>
    <row r="821" spans="1:1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47"/>
      <c r="K821" s="1"/>
    </row>
    <row r="822" spans="1:1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47"/>
      <c r="K822" s="1"/>
    </row>
    <row r="823" spans="1:1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47"/>
      <c r="K823" s="1"/>
    </row>
    <row r="824" spans="1:1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47"/>
      <c r="K824" s="1"/>
    </row>
    <row r="825" spans="1:1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47"/>
      <c r="K825" s="1"/>
    </row>
    <row r="826" spans="1:1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47"/>
      <c r="K826" s="1"/>
    </row>
    <row r="827" spans="1:1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47"/>
      <c r="K827" s="1"/>
    </row>
    <row r="828" spans="1:1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47"/>
      <c r="K828" s="1"/>
    </row>
    <row r="829" spans="1:1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47"/>
      <c r="K829" s="1"/>
    </row>
    <row r="830" spans="1:1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47"/>
      <c r="K830" s="1"/>
    </row>
    <row r="831" spans="1:1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47"/>
      <c r="K831" s="1"/>
    </row>
    <row r="832" spans="1:1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47"/>
      <c r="K832" s="1"/>
    </row>
    <row r="833" spans="1:1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47"/>
      <c r="K833" s="1"/>
    </row>
    <row r="834" spans="1:1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47"/>
      <c r="K834" s="1"/>
    </row>
    <row r="835" spans="1:1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47"/>
      <c r="K835" s="1"/>
    </row>
    <row r="836" spans="1:1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47"/>
      <c r="K836" s="1"/>
    </row>
    <row r="837" spans="1:1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47"/>
      <c r="K837" s="1"/>
    </row>
    <row r="838" spans="1:1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47"/>
      <c r="K838" s="1"/>
    </row>
    <row r="839" spans="1:1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47"/>
      <c r="K839" s="1"/>
    </row>
    <row r="840" spans="1:1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47"/>
      <c r="K840" s="1"/>
    </row>
    <row r="841" spans="1:1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47"/>
      <c r="K841" s="1"/>
    </row>
    <row r="842" spans="1:1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47"/>
      <c r="K842" s="1"/>
    </row>
    <row r="843" spans="1:1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47"/>
      <c r="K843" s="1"/>
    </row>
    <row r="844" spans="1:1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47"/>
      <c r="K844" s="1"/>
    </row>
    <row r="845" spans="1:1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47"/>
      <c r="K845" s="1"/>
    </row>
    <row r="846" spans="1:1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47"/>
      <c r="K846" s="1"/>
    </row>
    <row r="847" spans="1:1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47"/>
      <c r="K847" s="1"/>
    </row>
    <row r="848" spans="1:1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47"/>
      <c r="K848" s="1"/>
    </row>
    <row r="849" spans="1:1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47"/>
      <c r="K849" s="1"/>
    </row>
    <row r="850" spans="1:1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47"/>
      <c r="K850" s="1"/>
    </row>
    <row r="851" spans="1:1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47"/>
      <c r="K851" s="1"/>
    </row>
    <row r="852" spans="1:1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47"/>
      <c r="K852" s="1"/>
    </row>
    <row r="853" spans="1:1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47"/>
      <c r="K853" s="1"/>
    </row>
    <row r="854" spans="1:1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47"/>
      <c r="K854" s="1"/>
    </row>
    <row r="855" spans="1:1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47"/>
      <c r="K855" s="1"/>
    </row>
    <row r="856" spans="1:1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47"/>
      <c r="K856" s="1"/>
    </row>
    <row r="857" spans="1:1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47"/>
      <c r="K857" s="1"/>
    </row>
    <row r="858" spans="1:1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47"/>
      <c r="K858" s="1"/>
    </row>
    <row r="859" spans="1:1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47"/>
      <c r="K859" s="1"/>
    </row>
    <row r="860" spans="1:1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47"/>
      <c r="K860" s="1"/>
    </row>
    <row r="861" spans="1:1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47"/>
      <c r="K861" s="1"/>
    </row>
    <row r="862" spans="1:1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47"/>
      <c r="K862" s="1"/>
    </row>
    <row r="863" spans="1:1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47"/>
      <c r="K863" s="1"/>
    </row>
    <row r="864" spans="1:1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47"/>
      <c r="K864" s="1"/>
    </row>
    <row r="865" spans="1:1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47"/>
      <c r="K865" s="1"/>
    </row>
    <row r="866" spans="1:1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47"/>
      <c r="K866" s="1"/>
    </row>
    <row r="867" spans="1:1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47"/>
      <c r="K867" s="1"/>
    </row>
    <row r="868" spans="1:1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47"/>
      <c r="K868" s="1"/>
    </row>
    <row r="869" spans="1:1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47"/>
      <c r="K869" s="1"/>
    </row>
    <row r="870" spans="1:1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47"/>
      <c r="K870" s="1"/>
    </row>
    <row r="871" spans="1:1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47"/>
      <c r="K871" s="1"/>
    </row>
    <row r="872" spans="1:1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47"/>
      <c r="K872" s="1"/>
    </row>
    <row r="873" spans="1:1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47"/>
      <c r="K873" s="1"/>
    </row>
    <row r="874" spans="1:1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47"/>
      <c r="K874" s="1"/>
    </row>
    <row r="875" spans="1:1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47"/>
      <c r="K875" s="1"/>
    </row>
    <row r="876" spans="1:1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47"/>
      <c r="K876" s="1"/>
    </row>
    <row r="877" spans="1:1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47"/>
      <c r="K877" s="1"/>
    </row>
    <row r="878" spans="1:1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47"/>
      <c r="K878" s="1"/>
    </row>
    <row r="879" spans="1:1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47"/>
      <c r="K879" s="1"/>
    </row>
    <row r="880" spans="1:1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47"/>
      <c r="K880" s="1"/>
    </row>
    <row r="881" spans="1:1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47"/>
      <c r="K881" s="1"/>
    </row>
    <row r="882" spans="1:1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47"/>
      <c r="K882" s="1"/>
    </row>
    <row r="883" spans="1:1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47"/>
      <c r="K883" s="1"/>
    </row>
    <row r="884" spans="1:1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47"/>
      <c r="K884" s="1"/>
    </row>
    <row r="885" spans="1:1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47"/>
      <c r="K885" s="1"/>
    </row>
    <row r="886" spans="1:1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47"/>
      <c r="K886" s="1"/>
    </row>
    <row r="887" spans="1:1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47"/>
      <c r="K887" s="1"/>
    </row>
    <row r="888" spans="1:1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47"/>
      <c r="K888" s="1"/>
    </row>
    <row r="889" spans="1:1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47"/>
      <c r="K889" s="1"/>
    </row>
    <row r="890" spans="1:1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47"/>
      <c r="K890" s="1"/>
    </row>
    <row r="891" spans="1:1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47"/>
      <c r="K891" s="1"/>
    </row>
    <row r="892" spans="1:1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47"/>
      <c r="K892" s="1"/>
    </row>
    <row r="893" spans="1:1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47"/>
      <c r="K893" s="1"/>
    </row>
    <row r="894" spans="1:1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47"/>
      <c r="K894" s="1"/>
    </row>
    <row r="895" spans="1:1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47"/>
      <c r="K895" s="1"/>
    </row>
    <row r="896" spans="1:1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47"/>
      <c r="K896" s="1"/>
    </row>
    <row r="897" spans="1:1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47"/>
      <c r="K897" s="1"/>
    </row>
    <row r="898" spans="1:1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47"/>
      <c r="K898" s="1"/>
    </row>
    <row r="899" spans="1:1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47"/>
      <c r="K899" s="1"/>
    </row>
    <row r="900" spans="1:1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47"/>
      <c r="K900" s="1"/>
    </row>
    <row r="901" spans="1:1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47"/>
      <c r="K901" s="1"/>
    </row>
    <row r="902" spans="1:1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47"/>
      <c r="K902" s="1"/>
    </row>
    <row r="903" spans="1:1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47"/>
      <c r="K903" s="1"/>
    </row>
    <row r="904" spans="1:1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47"/>
      <c r="K904" s="1"/>
    </row>
    <row r="905" spans="1:1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47"/>
      <c r="K905" s="1"/>
    </row>
    <row r="906" spans="1:1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47"/>
      <c r="K906" s="1"/>
    </row>
    <row r="907" spans="1:1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47"/>
      <c r="K907" s="1"/>
    </row>
    <row r="908" spans="1:1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47"/>
      <c r="K908" s="1"/>
    </row>
    <row r="909" spans="1:1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47"/>
      <c r="K909" s="1"/>
    </row>
    <row r="910" spans="1:1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47"/>
      <c r="K910" s="1"/>
    </row>
    <row r="911" spans="1:1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47"/>
      <c r="K911" s="1"/>
    </row>
    <row r="912" spans="1:1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47"/>
      <c r="K912" s="1"/>
    </row>
    <row r="913" spans="1:1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47"/>
      <c r="K913" s="1"/>
    </row>
    <row r="914" spans="1:1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47"/>
      <c r="K914" s="1"/>
    </row>
    <row r="915" spans="1:1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47"/>
      <c r="K915" s="1"/>
    </row>
    <row r="916" spans="1:1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47"/>
      <c r="K916" s="1"/>
    </row>
    <row r="917" spans="1:1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47"/>
      <c r="K917" s="1"/>
    </row>
    <row r="918" spans="1:1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47"/>
      <c r="K918" s="1"/>
    </row>
    <row r="919" spans="1:1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47"/>
      <c r="K919" s="1"/>
    </row>
    <row r="920" spans="1:1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47"/>
      <c r="K920" s="1"/>
    </row>
    <row r="921" spans="1:1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47"/>
      <c r="K921" s="1"/>
    </row>
    <row r="922" spans="1:1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47"/>
      <c r="K922" s="1"/>
    </row>
    <row r="923" spans="1:1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47"/>
      <c r="K923" s="1"/>
    </row>
    <row r="924" spans="1:1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47"/>
      <c r="K924" s="1"/>
    </row>
    <row r="925" spans="1:1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47"/>
      <c r="K925" s="1"/>
    </row>
    <row r="926" spans="1:1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47"/>
      <c r="K926" s="1"/>
    </row>
    <row r="927" spans="1:1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47"/>
      <c r="K927" s="1"/>
    </row>
    <row r="928" spans="1:1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47"/>
      <c r="K928" s="1"/>
    </row>
    <row r="929" spans="1:1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47"/>
      <c r="K929" s="1"/>
    </row>
    <row r="930" spans="1:1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47"/>
      <c r="K930" s="1"/>
    </row>
    <row r="931" spans="1:1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47"/>
      <c r="K931" s="1"/>
    </row>
    <row r="932" spans="1:1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47"/>
      <c r="K932" s="1"/>
    </row>
    <row r="933" spans="1:1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47"/>
      <c r="K933" s="1"/>
    </row>
    <row r="934" spans="1:1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47"/>
      <c r="K934" s="1"/>
    </row>
    <row r="935" spans="1:1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47"/>
      <c r="K935" s="1"/>
    </row>
    <row r="936" spans="1:1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47"/>
      <c r="K936" s="1"/>
    </row>
    <row r="937" spans="1:1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47"/>
      <c r="K937" s="1"/>
    </row>
    <row r="938" spans="1:1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47"/>
      <c r="K938" s="1"/>
    </row>
    <row r="939" spans="1:1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47"/>
      <c r="K939" s="1"/>
    </row>
    <row r="940" spans="1:1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47"/>
      <c r="K940" s="1"/>
    </row>
    <row r="941" spans="1:1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47"/>
      <c r="K941" s="1"/>
    </row>
    <row r="942" spans="1:1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47"/>
      <c r="K942" s="1"/>
    </row>
    <row r="943" spans="1:1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47"/>
      <c r="K943" s="1"/>
    </row>
    <row r="944" spans="1:1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47"/>
      <c r="K944" s="1"/>
    </row>
    <row r="945" spans="1:1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47"/>
      <c r="K945" s="1"/>
    </row>
    <row r="946" spans="1:1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47"/>
      <c r="K946" s="1"/>
    </row>
    <row r="947" spans="1:1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47"/>
      <c r="K947" s="1"/>
    </row>
    <row r="948" spans="1:1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47"/>
      <c r="K948" s="1"/>
    </row>
    <row r="949" spans="1:1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47"/>
      <c r="K949" s="1"/>
    </row>
    <row r="950" spans="1:1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47"/>
      <c r="K950" s="1"/>
    </row>
    <row r="951" spans="1:1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47"/>
      <c r="K951" s="1"/>
    </row>
    <row r="952" spans="1:1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47"/>
      <c r="K952" s="1"/>
    </row>
    <row r="953" spans="1:1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47"/>
      <c r="K953" s="1"/>
    </row>
    <row r="954" spans="1:1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47"/>
      <c r="K954" s="1"/>
    </row>
    <row r="955" spans="1:1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47"/>
      <c r="K955" s="1"/>
    </row>
    <row r="956" spans="1:1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47"/>
      <c r="K956" s="1"/>
    </row>
    <row r="957" spans="1:1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47"/>
      <c r="K957" s="1"/>
    </row>
    <row r="958" spans="1:1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47"/>
      <c r="K958" s="1"/>
    </row>
    <row r="959" spans="1:1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47"/>
      <c r="K959" s="1"/>
    </row>
    <row r="960" spans="1:1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47"/>
      <c r="K960" s="1"/>
    </row>
    <row r="961" spans="1:1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47"/>
      <c r="K961" s="1"/>
    </row>
    <row r="962" spans="1:1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47"/>
      <c r="K962" s="1"/>
    </row>
    <row r="963" spans="1:1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47"/>
      <c r="K963" s="1"/>
    </row>
    <row r="964" spans="1:1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47"/>
      <c r="K964" s="1"/>
    </row>
    <row r="965" spans="1:1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47"/>
      <c r="K965" s="1"/>
    </row>
    <row r="966" spans="1:1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47"/>
      <c r="K966" s="1"/>
    </row>
    <row r="967" spans="1:1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47"/>
      <c r="K967" s="1"/>
    </row>
    <row r="968" spans="1:1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47"/>
      <c r="K968" s="1"/>
    </row>
    <row r="969" spans="1:1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47"/>
      <c r="K969" s="1"/>
    </row>
    <row r="970" spans="1:1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47"/>
      <c r="K970" s="1"/>
    </row>
    <row r="971" spans="1:1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47"/>
      <c r="K971" s="1"/>
    </row>
    <row r="972" spans="1:1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47"/>
      <c r="K972" s="1"/>
    </row>
    <row r="973" spans="1:1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47"/>
      <c r="K973" s="1"/>
    </row>
    <row r="974" spans="1:1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47"/>
      <c r="K974" s="1"/>
    </row>
    <row r="975" spans="1:1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47"/>
      <c r="K975" s="1"/>
    </row>
    <row r="976" spans="1:1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47"/>
      <c r="K976" s="1"/>
    </row>
    <row r="977" spans="1:1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47"/>
      <c r="K977" s="1"/>
    </row>
    <row r="978" spans="1:1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47"/>
      <c r="K978" s="1"/>
    </row>
    <row r="979" spans="1:1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47"/>
      <c r="K979" s="1"/>
    </row>
    <row r="980" spans="1:1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47"/>
      <c r="K980" s="1"/>
    </row>
    <row r="981" spans="1:1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47"/>
      <c r="K981" s="1"/>
    </row>
    <row r="982" spans="1:1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47"/>
      <c r="K982" s="1"/>
    </row>
    <row r="983" spans="1:1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47"/>
      <c r="K983" s="1"/>
    </row>
    <row r="984" spans="1:1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47"/>
      <c r="K984" s="1"/>
    </row>
    <row r="985" spans="1:1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47"/>
      <c r="K985" s="1"/>
    </row>
    <row r="986" spans="1:1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47"/>
      <c r="K986" s="1"/>
    </row>
    <row r="987" spans="1:1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47"/>
      <c r="K987" s="1"/>
    </row>
    <row r="988" spans="1:1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47"/>
      <c r="K988" s="1"/>
    </row>
    <row r="989" spans="1:1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47"/>
      <c r="K989" s="1"/>
    </row>
    <row r="990" spans="1:1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47"/>
      <c r="K990" s="1"/>
    </row>
    <row r="991" spans="1:1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47"/>
      <c r="K991" s="1"/>
    </row>
    <row r="992" spans="1:1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47"/>
      <c r="K992" s="1"/>
    </row>
    <row r="993" spans="1:1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47"/>
      <c r="K993" s="1"/>
    </row>
    <row r="994" spans="1:1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47"/>
      <c r="K994" s="1"/>
    </row>
    <row r="995" spans="1:1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47"/>
      <c r="K995" s="1"/>
    </row>
    <row r="996" spans="1:1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47"/>
      <c r="K996" s="1"/>
    </row>
    <row r="997" spans="1:1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47"/>
      <c r="K997" s="1"/>
    </row>
    <row r="998" spans="1:1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47"/>
      <c r="K998" s="1"/>
    </row>
    <row r="999" spans="1:1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47"/>
      <c r="K999" s="1"/>
    </row>
    <row r="1000" spans="1:1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47"/>
      <c r="K1000" s="1"/>
    </row>
    <row r="1001" spans="1:11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47"/>
      <c r="K1001" s="1"/>
    </row>
    <row r="1002" spans="1:11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47"/>
      <c r="K1002" s="1"/>
    </row>
    <row r="1003" spans="1:11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47"/>
      <c r="K1003" s="1"/>
    </row>
    <row r="1004" spans="1:11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47"/>
      <c r="K1004" s="1"/>
    </row>
    <row r="1005" spans="1:11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47"/>
      <c r="K1005" s="1"/>
    </row>
    <row r="1006" spans="1:11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47"/>
      <c r="K1006" s="1"/>
    </row>
    <row r="1007" spans="1:11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47"/>
      <c r="K1007" s="1"/>
    </row>
    <row r="1008" spans="1:11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47"/>
      <c r="K1008" s="1"/>
    </row>
    <row r="1009" spans="1:11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47"/>
      <c r="K1009" s="1"/>
    </row>
    <row r="1010" spans="1:11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47"/>
      <c r="K1010" s="1"/>
    </row>
    <row r="1011" spans="1:11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47"/>
      <c r="K1011" s="1"/>
    </row>
    <row r="1012" spans="1:11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47"/>
      <c r="K1012" s="1"/>
    </row>
    <row r="1013" spans="1:11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47"/>
      <c r="K1013" s="1"/>
    </row>
    <row r="1014" spans="1:11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47"/>
      <c r="K1014" s="1"/>
    </row>
    <row r="1015" spans="1:11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47"/>
      <c r="K1015" s="1"/>
    </row>
    <row r="1016" spans="1:11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47"/>
      <c r="K1016" s="1"/>
    </row>
    <row r="1017" spans="1:11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47"/>
      <c r="K1017" s="1"/>
    </row>
    <row r="1018" spans="1:11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47"/>
      <c r="K1018" s="1"/>
    </row>
    <row r="1019" spans="1:11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47"/>
      <c r="K1019" s="1"/>
    </row>
    <row r="1020" spans="1:11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47"/>
      <c r="K1020" s="1"/>
    </row>
    <row r="1021" spans="1:11" x14ac:dyDescent="0.3">
      <c r="A1021" s="1"/>
      <c r="B1021" s="1"/>
      <c r="C1021" s="1"/>
      <c r="D1021" s="1"/>
      <c r="E1021" s="1"/>
      <c r="F1021" s="1"/>
      <c r="G1021" s="1"/>
      <c r="H1021" s="1"/>
      <c r="I1021" s="1"/>
      <c r="J1021" s="47"/>
      <c r="K1021" s="1"/>
    </row>
    <row r="1022" spans="1:11" x14ac:dyDescent="0.3">
      <c r="A1022" s="1"/>
      <c r="B1022" s="1"/>
      <c r="C1022" s="1"/>
      <c r="D1022" s="1"/>
      <c r="E1022" s="1"/>
      <c r="F1022" s="1"/>
      <c r="G1022" s="1"/>
      <c r="H1022" s="1"/>
      <c r="I1022" s="1"/>
      <c r="J1022" s="47"/>
      <c r="K1022" s="1"/>
    </row>
    <row r="1023" spans="1:11" x14ac:dyDescent="0.3">
      <c r="A1023" s="1"/>
      <c r="B1023" s="1"/>
      <c r="C1023" s="1"/>
      <c r="D1023" s="1"/>
      <c r="E1023" s="1"/>
      <c r="F1023" s="1"/>
      <c r="G1023" s="1"/>
      <c r="H1023" s="1"/>
      <c r="I1023" s="1"/>
      <c r="J1023" s="47"/>
      <c r="K1023" s="1"/>
    </row>
    <row r="1024" spans="1:11" x14ac:dyDescent="0.3">
      <c r="A1024" s="1"/>
      <c r="B1024" s="1"/>
      <c r="C1024" s="1"/>
      <c r="D1024" s="1"/>
      <c r="E1024" s="1"/>
      <c r="F1024" s="1"/>
      <c r="G1024" s="1"/>
      <c r="H1024" s="1"/>
      <c r="I1024" s="1"/>
      <c r="J1024" s="47"/>
      <c r="K1024" s="1"/>
    </row>
    <row r="1025" spans="1:11" x14ac:dyDescent="0.3">
      <c r="A1025" s="1"/>
      <c r="B1025" s="1"/>
      <c r="C1025" s="1"/>
      <c r="D1025" s="1"/>
      <c r="E1025" s="1"/>
      <c r="F1025" s="1"/>
      <c r="G1025" s="1"/>
      <c r="H1025" s="1"/>
      <c r="I1025" s="1"/>
      <c r="J1025" s="47"/>
      <c r="K1025" s="1"/>
    </row>
    <row r="1026" spans="1:11" x14ac:dyDescent="0.3">
      <c r="A1026" s="1"/>
      <c r="B1026" s="1"/>
      <c r="C1026" s="1"/>
      <c r="D1026" s="1"/>
      <c r="E1026" s="1"/>
      <c r="F1026" s="1"/>
      <c r="G1026" s="1"/>
      <c r="H1026" s="1"/>
      <c r="I1026" s="1"/>
      <c r="J1026" s="47"/>
      <c r="K1026" s="1"/>
    </row>
    <row r="1027" spans="1:11" x14ac:dyDescent="0.3">
      <c r="A1027" s="1"/>
      <c r="B1027" s="1"/>
      <c r="C1027" s="1"/>
      <c r="D1027" s="1"/>
      <c r="E1027" s="1"/>
      <c r="F1027" s="1"/>
      <c r="G1027" s="1"/>
      <c r="H1027" s="1"/>
      <c r="I1027" s="1"/>
      <c r="J1027" s="47"/>
      <c r="K1027" s="1"/>
    </row>
    <row r="1028" spans="1:11" x14ac:dyDescent="0.3">
      <c r="A1028" s="1"/>
      <c r="B1028" s="1"/>
      <c r="C1028" s="1"/>
      <c r="D1028" s="1"/>
      <c r="E1028" s="1"/>
      <c r="F1028" s="1"/>
      <c r="G1028" s="1"/>
      <c r="H1028" s="1"/>
      <c r="I1028" s="1"/>
      <c r="J1028" s="47"/>
      <c r="K1028" s="1"/>
    </row>
    <row r="1029" spans="1:11" x14ac:dyDescent="0.3">
      <c r="A1029" s="1"/>
      <c r="B1029" s="1"/>
      <c r="C1029" s="1"/>
      <c r="D1029" s="1"/>
      <c r="E1029" s="1"/>
      <c r="F1029" s="1"/>
      <c r="G1029" s="1"/>
      <c r="H1029" s="1"/>
      <c r="I1029" s="1"/>
      <c r="J1029" s="47"/>
      <c r="K1029" s="1"/>
    </row>
    <row r="1030" spans="1:11" x14ac:dyDescent="0.3">
      <c r="A1030" s="1"/>
      <c r="B1030" s="1"/>
      <c r="C1030" s="1"/>
      <c r="D1030" s="1"/>
      <c r="E1030" s="1"/>
      <c r="F1030" s="1"/>
      <c r="G1030" s="1"/>
      <c r="H1030" s="1"/>
      <c r="I1030" s="1"/>
      <c r="J1030" s="47"/>
      <c r="K1030" s="1"/>
    </row>
    <row r="1031" spans="1:11" x14ac:dyDescent="0.3">
      <c r="A1031" s="1"/>
      <c r="B1031" s="1"/>
      <c r="C1031" s="1"/>
      <c r="D1031" s="1"/>
      <c r="E1031" s="1"/>
      <c r="F1031" s="1"/>
      <c r="G1031" s="1"/>
      <c r="H1031" s="1"/>
      <c r="I1031" s="1"/>
      <c r="J1031" s="47"/>
      <c r="K1031" s="1"/>
    </row>
    <row r="1032" spans="1:11" x14ac:dyDescent="0.3">
      <c r="A1032" s="1"/>
      <c r="B1032" s="1"/>
      <c r="C1032" s="1"/>
      <c r="D1032" s="1"/>
      <c r="E1032" s="1"/>
      <c r="F1032" s="1"/>
      <c r="G1032" s="1"/>
      <c r="H1032" s="1"/>
      <c r="I1032" s="1"/>
      <c r="J1032" s="47"/>
      <c r="K1032" s="1"/>
    </row>
    <row r="1033" spans="1:11" x14ac:dyDescent="0.3">
      <c r="A1033" s="1"/>
      <c r="B1033" s="1"/>
      <c r="C1033" s="1"/>
      <c r="D1033" s="1"/>
      <c r="E1033" s="1"/>
      <c r="F1033" s="1"/>
      <c r="G1033" s="1"/>
      <c r="H1033" s="1"/>
      <c r="I1033" s="1"/>
      <c r="J1033" s="47"/>
      <c r="K1033" s="1"/>
    </row>
    <row r="1034" spans="1:11" x14ac:dyDescent="0.3">
      <c r="A1034" s="1"/>
      <c r="B1034" s="1"/>
      <c r="C1034" s="1"/>
      <c r="D1034" s="1"/>
      <c r="E1034" s="1"/>
      <c r="F1034" s="1"/>
      <c r="G1034" s="1"/>
      <c r="H1034" s="1"/>
      <c r="I1034" s="1"/>
      <c r="J1034" s="47"/>
      <c r="K1034" s="1"/>
    </row>
    <row r="1035" spans="1:11" x14ac:dyDescent="0.3">
      <c r="A1035" s="1"/>
      <c r="B1035" s="1"/>
      <c r="C1035" s="1"/>
      <c r="D1035" s="1"/>
      <c r="E1035" s="1"/>
      <c r="F1035" s="1"/>
      <c r="G1035" s="1"/>
      <c r="H1035" s="1"/>
      <c r="I1035" s="1"/>
      <c r="J1035" s="47"/>
      <c r="K1035" s="1"/>
    </row>
    <row r="1036" spans="1:11" x14ac:dyDescent="0.3">
      <c r="A1036" s="1"/>
      <c r="B1036" s="1"/>
      <c r="C1036" s="1"/>
      <c r="D1036" s="1"/>
      <c r="E1036" s="1"/>
      <c r="F1036" s="1"/>
      <c r="G1036" s="1"/>
      <c r="H1036" s="1"/>
      <c r="I1036" s="1"/>
      <c r="J1036" s="47"/>
      <c r="K1036" s="1"/>
    </row>
    <row r="1037" spans="1:11" x14ac:dyDescent="0.3">
      <c r="A1037" s="1"/>
      <c r="B1037" s="1"/>
      <c r="C1037" s="1"/>
      <c r="D1037" s="1"/>
      <c r="E1037" s="1"/>
      <c r="F1037" s="1"/>
      <c r="G1037" s="1"/>
      <c r="H1037" s="1"/>
      <c r="I1037" s="1"/>
      <c r="J1037" s="47"/>
      <c r="K1037" s="1"/>
    </row>
    <row r="1038" spans="1:11" x14ac:dyDescent="0.3">
      <c r="A1038" s="1"/>
      <c r="B1038" s="1"/>
      <c r="C1038" s="1"/>
      <c r="D1038" s="1"/>
      <c r="E1038" s="1"/>
      <c r="F1038" s="1"/>
      <c r="G1038" s="1"/>
      <c r="H1038" s="1"/>
      <c r="I1038" s="1"/>
      <c r="J1038" s="47"/>
      <c r="K1038" s="1"/>
    </row>
    <row r="1039" spans="1:11" x14ac:dyDescent="0.3">
      <c r="A1039" s="1"/>
      <c r="B1039" s="1"/>
      <c r="C1039" s="1"/>
      <c r="D1039" s="1"/>
      <c r="E1039" s="1"/>
      <c r="F1039" s="1"/>
      <c r="G1039" s="1"/>
      <c r="H1039" s="1"/>
      <c r="I1039" s="1"/>
      <c r="J1039" s="47"/>
      <c r="K1039" s="1"/>
    </row>
    <row r="1040" spans="1:11" x14ac:dyDescent="0.3">
      <c r="A1040" s="1"/>
      <c r="B1040" s="1"/>
      <c r="C1040" s="1"/>
      <c r="D1040" s="1"/>
      <c r="E1040" s="1"/>
      <c r="F1040" s="1"/>
      <c r="G1040" s="1"/>
      <c r="H1040" s="1"/>
      <c r="I1040" s="1"/>
      <c r="J1040" s="47"/>
      <c r="K1040" s="1"/>
    </row>
    <row r="1041" spans="1:11" x14ac:dyDescent="0.3">
      <c r="A1041" s="1"/>
      <c r="B1041" s="1"/>
      <c r="C1041" s="1"/>
      <c r="D1041" s="1"/>
      <c r="E1041" s="1"/>
      <c r="F1041" s="1"/>
      <c r="G1041" s="1"/>
      <c r="H1041" s="1"/>
      <c r="I1041" s="1"/>
      <c r="J1041" s="47"/>
      <c r="K1041" s="1"/>
    </row>
    <row r="1042" spans="1:11" x14ac:dyDescent="0.3">
      <c r="A1042" s="1"/>
      <c r="B1042" s="1"/>
      <c r="C1042" s="1"/>
      <c r="D1042" s="1"/>
      <c r="E1042" s="1"/>
      <c r="F1042" s="1"/>
      <c r="G1042" s="1"/>
      <c r="H1042" s="1"/>
      <c r="I1042" s="1"/>
      <c r="J1042" s="47"/>
      <c r="K1042" s="1"/>
    </row>
    <row r="1043" spans="1:11" x14ac:dyDescent="0.3">
      <c r="A1043" s="1"/>
      <c r="B1043" s="1"/>
      <c r="C1043" s="1"/>
      <c r="D1043" s="1"/>
      <c r="E1043" s="1"/>
      <c r="F1043" s="1"/>
      <c r="G1043" s="1"/>
      <c r="H1043" s="1"/>
      <c r="I1043" s="1"/>
      <c r="J1043" s="47"/>
      <c r="K1043" s="1"/>
    </row>
    <row r="1044" spans="1:11" x14ac:dyDescent="0.3">
      <c r="A1044" s="1"/>
      <c r="B1044" s="1"/>
      <c r="C1044" s="1"/>
      <c r="D1044" s="1"/>
      <c r="E1044" s="1"/>
      <c r="F1044" s="1"/>
      <c r="G1044" s="1"/>
      <c r="H1044" s="1"/>
      <c r="I1044" s="1"/>
      <c r="J1044" s="47"/>
      <c r="K1044" s="1"/>
    </row>
    <row r="1045" spans="1:11" x14ac:dyDescent="0.3">
      <c r="A1045" s="1"/>
      <c r="B1045" s="1"/>
      <c r="C1045" s="1"/>
      <c r="D1045" s="1"/>
      <c r="E1045" s="1"/>
      <c r="F1045" s="1"/>
      <c r="G1045" s="1"/>
      <c r="H1045" s="1"/>
      <c r="I1045" s="1"/>
      <c r="J1045" s="47"/>
      <c r="K1045" s="1"/>
    </row>
    <row r="1046" spans="1:11" x14ac:dyDescent="0.3">
      <c r="A1046" s="1"/>
      <c r="B1046" s="1"/>
      <c r="C1046" s="1"/>
      <c r="D1046" s="1"/>
      <c r="E1046" s="1"/>
      <c r="F1046" s="1"/>
      <c r="G1046" s="1"/>
      <c r="H1046" s="1"/>
      <c r="I1046" s="1"/>
      <c r="J1046" s="47"/>
      <c r="K1046" s="1"/>
    </row>
    <row r="1047" spans="1:11" x14ac:dyDescent="0.3">
      <c r="A1047" s="1"/>
      <c r="B1047" s="1"/>
      <c r="C1047" s="1"/>
      <c r="D1047" s="1"/>
      <c r="E1047" s="1"/>
      <c r="F1047" s="1"/>
      <c r="G1047" s="1"/>
      <c r="H1047" s="1"/>
      <c r="I1047" s="1"/>
      <c r="J1047" s="47"/>
      <c r="K1047" s="1"/>
    </row>
    <row r="1048" spans="1:11" x14ac:dyDescent="0.3">
      <c r="A1048" s="1"/>
      <c r="B1048" s="1"/>
      <c r="C1048" s="1"/>
      <c r="D1048" s="1"/>
      <c r="E1048" s="1"/>
      <c r="F1048" s="1"/>
      <c r="G1048" s="1"/>
      <c r="H1048" s="1"/>
      <c r="I1048" s="1"/>
      <c r="J1048" s="47"/>
      <c r="K1048" s="1"/>
    </row>
    <row r="1049" spans="1:11" x14ac:dyDescent="0.3">
      <c r="A1049" s="1"/>
      <c r="B1049" s="1"/>
      <c r="C1049" s="1"/>
      <c r="D1049" s="1"/>
      <c r="E1049" s="1"/>
      <c r="F1049" s="1"/>
      <c r="G1049" s="1"/>
      <c r="H1049" s="1"/>
      <c r="I1049" s="1"/>
      <c r="J1049" s="47"/>
      <c r="K1049" s="1"/>
    </row>
    <row r="1050" spans="1:11" x14ac:dyDescent="0.3">
      <c r="A1050" s="1"/>
      <c r="B1050" s="1"/>
      <c r="C1050" s="1"/>
      <c r="D1050" s="1"/>
      <c r="E1050" s="1"/>
      <c r="F1050" s="1"/>
      <c r="G1050" s="1"/>
      <c r="H1050" s="1"/>
      <c r="I1050" s="1"/>
      <c r="J1050" s="47"/>
      <c r="K1050" s="1"/>
    </row>
    <row r="1051" spans="1:11" x14ac:dyDescent="0.3">
      <c r="A1051" s="1"/>
      <c r="B1051" s="1"/>
      <c r="C1051" s="1"/>
      <c r="D1051" s="1"/>
      <c r="E1051" s="1"/>
      <c r="F1051" s="1"/>
      <c r="G1051" s="1"/>
      <c r="H1051" s="1"/>
      <c r="I1051" s="1"/>
      <c r="J1051" s="47"/>
      <c r="K1051" s="1"/>
    </row>
    <row r="1052" spans="1:11" x14ac:dyDescent="0.3">
      <c r="A1052" s="1"/>
      <c r="B1052" s="1"/>
      <c r="C1052" s="1"/>
      <c r="D1052" s="1"/>
      <c r="E1052" s="1"/>
      <c r="F1052" s="1"/>
      <c r="G1052" s="1"/>
      <c r="H1052" s="1"/>
      <c r="I1052" s="1"/>
      <c r="J1052" s="47"/>
      <c r="K1052" s="1"/>
    </row>
    <row r="1053" spans="1:11" x14ac:dyDescent="0.3">
      <c r="A1053" s="1"/>
      <c r="B1053" s="1"/>
      <c r="C1053" s="1"/>
      <c r="D1053" s="1"/>
      <c r="E1053" s="1"/>
      <c r="F1053" s="1"/>
      <c r="G1053" s="1"/>
      <c r="H1053" s="1"/>
      <c r="I1053" s="1"/>
      <c r="J1053" s="47"/>
      <c r="K1053" s="1"/>
    </row>
    <row r="1054" spans="1:11" x14ac:dyDescent="0.3">
      <c r="A1054" s="1"/>
      <c r="B1054" s="1"/>
      <c r="C1054" s="1"/>
      <c r="D1054" s="1"/>
      <c r="E1054" s="1"/>
      <c r="F1054" s="1"/>
      <c r="G1054" s="1"/>
      <c r="H1054" s="1"/>
      <c r="I1054" s="1"/>
      <c r="J1054" s="47"/>
      <c r="K1054" s="1"/>
    </row>
    <row r="1055" spans="1:11" x14ac:dyDescent="0.3">
      <c r="A1055" s="1"/>
      <c r="B1055" s="1"/>
      <c r="C1055" s="1"/>
      <c r="D1055" s="1"/>
      <c r="E1055" s="1"/>
      <c r="F1055" s="1"/>
      <c r="G1055" s="1"/>
      <c r="H1055" s="1"/>
      <c r="I1055" s="1"/>
      <c r="J1055" s="47"/>
      <c r="K1055" s="1"/>
    </row>
    <row r="1056" spans="1:11" x14ac:dyDescent="0.3">
      <c r="A1056" s="1"/>
      <c r="B1056" s="1"/>
      <c r="C1056" s="1"/>
      <c r="D1056" s="1"/>
      <c r="E1056" s="1"/>
      <c r="F1056" s="1"/>
      <c r="G1056" s="1"/>
      <c r="H1056" s="1"/>
      <c r="I1056" s="1"/>
      <c r="J1056" s="47"/>
      <c r="K1056" s="1"/>
    </row>
    <row r="1057" spans="1:11" x14ac:dyDescent="0.3">
      <c r="A1057" s="1"/>
      <c r="B1057" s="1"/>
      <c r="C1057" s="1"/>
      <c r="D1057" s="1"/>
      <c r="E1057" s="1"/>
      <c r="F1057" s="1"/>
      <c r="G1057" s="1"/>
      <c r="H1057" s="1"/>
      <c r="I1057" s="1"/>
      <c r="J1057" s="47"/>
      <c r="K1057" s="1"/>
    </row>
    <row r="1058" spans="1:11" x14ac:dyDescent="0.3">
      <c r="A1058" s="1"/>
      <c r="B1058" s="1"/>
      <c r="C1058" s="1"/>
      <c r="D1058" s="1"/>
      <c r="E1058" s="1"/>
      <c r="F1058" s="1"/>
      <c r="G1058" s="1"/>
      <c r="H1058" s="1"/>
      <c r="I1058" s="1"/>
      <c r="J1058" s="47"/>
      <c r="K1058" s="1"/>
    </row>
    <row r="1059" spans="1:11" x14ac:dyDescent="0.3">
      <c r="A1059" s="1"/>
      <c r="B1059" s="1"/>
      <c r="C1059" s="1"/>
      <c r="D1059" s="1"/>
      <c r="E1059" s="1"/>
      <c r="F1059" s="1"/>
      <c r="G1059" s="1"/>
      <c r="H1059" s="1"/>
      <c r="I1059" s="1"/>
      <c r="J1059" s="47"/>
      <c r="K1059" s="1"/>
    </row>
    <row r="1060" spans="1:11" x14ac:dyDescent="0.3">
      <c r="A1060" s="1"/>
      <c r="B1060" s="1"/>
      <c r="C1060" s="1"/>
      <c r="D1060" s="1"/>
      <c r="E1060" s="1"/>
      <c r="F1060" s="1"/>
      <c r="G1060" s="1"/>
      <c r="H1060" s="1"/>
      <c r="I1060" s="1"/>
      <c r="J1060" s="47"/>
      <c r="K1060" s="1"/>
    </row>
    <row r="1061" spans="1:11" x14ac:dyDescent="0.3">
      <c r="A1061" s="1"/>
      <c r="B1061" s="1"/>
      <c r="C1061" s="1"/>
      <c r="D1061" s="1"/>
      <c r="E1061" s="1"/>
      <c r="F1061" s="1"/>
      <c r="G1061" s="1"/>
      <c r="H1061" s="1"/>
      <c r="I1061" s="1"/>
      <c r="J1061" s="47"/>
      <c r="K1061" s="1"/>
    </row>
    <row r="1062" spans="1:11" x14ac:dyDescent="0.3">
      <c r="A1062" s="1"/>
      <c r="B1062" s="1"/>
      <c r="C1062" s="1"/>
      <c r="D1062" s="1"/>
      <c r="E1062" s="1"/>
      <c r="F1062" s="1"/>
      <c r="G1062" s="1"/>
      <c r="H1062" s="1"/>
      <c r="I1062" s="1"/>
      <c r="J1062" s="47"/>
      <c r="K1062" s="1"/>
    </row>
    <row r="1063" spans="1:11" x14ac:dyDescent="0.3">
      <c r="A1063" s="1"/>
      <c r="B1063" s="1"/>
      <c r="C1063" s="1"/>
      <c r="D1063" s="1"/>
      <c r="E1063" s="1"/>
      <c r="F1063" s="1"/>
      <c r="G1063" s="1"/>
      <c r="H1063" s="1"/>
      <c r="I1063" s="1"/>
      <c r="J1063" s="47"/>
      <c r="K1063" s="1"/>
    </row>
    <row r="1064" spans="1:11" x14ac:dyDescent="0.3">
      <c r="A1064" s="1"/>
      <c r="B1064" s="1"/>
      <c r="C1064" s="1"/>
      <c r="D1064" s="1"/>
      <c r="E1064" s="1"/>
      <c r="F1064" s="1"/>
      <c r="G1064" s="1"/>
      <c r="H1064" s="1"/>
      <c r="I1064" s="1"/>
      <c r="J1064" s="47"/>
      <c r="K1064" s="1"/>
    </row>
    <row r="1065" spans="1:11" x14ac:dyDescent="0.3">
      <c r="A1065" s="1"/>
      <c r="B1065" s="1"/>
      <c r="C1065" s="1"/>
      <c r="D1065" s="1"/>
      <c r="E1065" s="1"/>
      <c r="F1065" s="1"/>
      <c r="G1065" s="1"/>
      <c r="H1065" s="1"/>
      <c r="I1065" s="1"/>
      <c r="J1065" s="47"/>
      <c r="K1065" s="1"/>
    </row>
    <row r="1066" spans="1:11" x14ac:dyDescent="0.3">
      <c r="A1066" s="1"/>
      <c r="B1066" s="1"/>
      <c r="C1066" s="1"/>
      <c r="D1066" s="1"/>
      <c r="E1066" s="1"/>
      <c r="F1066" s="1"/>
      <c r="G1066" s="1"/>
      <c r="H1066" s="1"/>
      <c r="I1066" s="1"/>
      <c r="J1066" s="47"/>
      <c r="K1066" s="1"/>
    </row>
    <row r="1067" spans="1:11" x14ac:dyDescent="0.3">
      <c r="A1067" s="1"/>
      <c r="B1067" s="1"/>
      <c r="C1067" s="1"/>
      <c r="D1067" s="1"/>
      <c r="E1067" s="1"/>
      <c r="F1067" s="1"/>
      <c r="G1067" s="1"/>
      <c r="H1067" s="1"/>
      <c r="I1067" s="1"/>
      <c r="J1067" s="47"/>
      <c r="K1067" s="1"/>
    </row>
    <row r="1068" spans="1:11" x14ac:dyDescent="0.3">
      <c r="A1068" s="1"/>
      <c r="B1068" s="1"/>
      <c r="C1068" s="1"/>
      <c r="D1068" s="1"/>
      <c r="E1068" s="1"/>
      <c r="F1068" s="1"/>
      <c r="G1068" s="1"/>
      <c r="H1068" s="1"/>
      <c r="I1068" s="1"/>
      <c r="J1068" s="47"/>
      <c r="K1068" s="1"/>
    </row>
    <row r="1069" spans="1:11" x14ac:dyDescent="0.3">
      <c r="A1069" s="1"/>
      <c r="B1069" s="1"/>
      <c r="C1069" s="1"/>
      <c r="D1069" s="1"/>
      <c r="E1069" s="1"/>
      <c r="F1069" s="1"/>
      <c r="G1069" s="1"/>
      <c r="H1069" s="1"/>
      <c r="I1069" s="1"/>
      <c r="J1069" s="47"/>
      <c r="K1069" s="1"/>
    </row>
    <row r="1070" spans="1:11" x14ac:dyDescent="0.3">
      <c r="A1070" s="1"/>
      <c r="B1070" s="1"/>
      <c r="C1070" s="1"/>
      <c r="D1070" s="1"/>
      <c r="E1070" s="1"/>
      <c r="F1070" s="1"/>
      <c r="G1070" s="1"/>
      <c r="H1070" s="1"/>
      <c r="I1070" s="1"/>
      <c r="J1070" s="47"/>
      <c r="K1070" s="1"/>
    </row>
    <row r="1071" spans="1:11" x14ac:dyDescent="0.3">
      <c r="A1071" s="1"/>
      <c r="B1071" s="1"/>
      <c r="C1071" s="1"/>
      <c r="D1071" s="1"/>
      <c r="E1071" s="1"/>
      <c r="F1071" s="1"/>
      <c r="G1071" s="1"/>
      <c r="H1071" s="1"/>
      <c r="I1071" s="1"/>
      <c r="J1071" s="47"/>
      <c r="K1071" s="1"/>
    </row>
    <row r="1072" spans="1:11" x14ac:dyDescent="0.3">
      <c r="A1072" s="1"/>
      <c r="B1072" s="1"/>
      <c r="C1072" s="1"/>
      <c r="D1072" s="1"/>
      <c r="E1072" s="1"/>
      <c r="F1072" s="1"/>
      <c r="G1072" s="1"/>
      <c r="H1072" s="1"/>
      <c r="I1072" s="1"/>
      <c r="J1072" s="47"/>
      <c r="K1072" s="1"/>
    </row>
    <row r="1073" spans="1:11" x14ac:dyDescent="0.3">
      <c r="A1073" s="1"/>
      <c r="B1073" s="1"/>
      <c r="C1073" s="1"/>
      <c r="D1073" s="1"/>
      <c r="E1073" s="1"/>
      <c r="F1073" s="1"/>
      <c r="G1073" s="1"/>
      <c r="H1073" s="1"/>
      <c r="I1073" s="1"/>
      <c r="J1073" s="47"/>
      <c r="K1073" s="1"/>
    </row>
    <row r="1074" spans="1:11" x14ac:dyDescent="0.3">
      <c r="A1074" s="1"/>
      <c r="B1074" s="1"/>
      <c r="C1074" s="1"/>
      <c r="D1074" s="1"/>
      <c r="E1074" s="1"/>
      <c r="F1074" s="1"/>
      <c r="G1074" s="1"/>
      <c r="H1074" s="1"/>
      <c r="I1074" s="1"/>
      <c r="J1074" s="47"/>
      <c r="K1074" s="1"/>
    </row>
    <row r="1075" spans="1:11" x14ac:dyDescent="0.3">
      <c r="A1075" s="1"/>
      <c r="B1075" s="1"/>
      <c r="C1075" s="1"/>
      <c r="D1075" s="1"/>
      <c r="E1075" s="1"/>
      <c r="F1075" s="1"/>
      <c r="G1075" s="1"/>
      <c r="H1075" s="1"/>
      <c r="I1075" s="1"/>
      <c r="J1075" s="47"/>
      <c r="K1075" s="1"/>
    </row>
    <row r="1076" spans="1:11" x14ac:dyDescent="0.3">
      <c r="A1076" s="1"/>
      <c r="B1076" s="1"/>
      <c r="C1076" s="1"/>
      <c r="D1076" s="1"/>
      <c r="E1076" s="1"/>
      <c r="F1076" s="1"/>
      <c r="G1076" s="1"/>
      <c r="H1076" s="1"/>
      <c r="I1076" s="1"/>
      <c r="J1076" s="47"/>
      <c r="K1076" s="1"/>
    </row>
    <row r="1077" spans="1:11" x14ac:dyDescent="0.3">
      <c r="A1077" s="1"/>
      <c r="B1077" s="1"/>
      <c r="C1077" s="1"/>
      <c r="D1077" s="1"/>
      <c r="E1077" s="1"/>
      <c r="F1077" s="1"/>
      <c r="G1077" s="1"/>
      <c r="H1077" s="1"/>
      <c r="I1077" s="1"/>
      <c r="J1077" s="47"/>
      <c r="K1077" s="1"/>
    </row>
    <row r="1078" spans="1:11" x14ac:dyDescent="0.3">
      <c r="A1078" s="1"/>
      <c r="B1078" s="1"/>
      <c r="C1078" s="1"/>
      <c r="D1078" s="1"/>
      <c r="E1078" s="1"/>
      <c r="F1078" s="1"/>
      <c r="G1078" s="1"/>
      <c r="H1078" s="1"/>
      <c r="I1078" s="1"/>
      <c r="J1078" s="47"/>
      <c r="K1078" s="1"/>
    </row>
    <row r="1079" spans="1:11" x14ac:dyDescent="0.3">
      <c r="A1079" s="1"/>
      <c r="B1079" s="1"/>
      <c r="C1079" s="1"/>
      <c r="D1079" s="1"/>
      <c r="E1079" s="1"/>
      <c r="F1079" s="1"/>
      <c r="G1079" s="1"/>
      <c r="H1079" s="1"/>
      <c r="I1079" s="1"/>
      <c r="J1079" s="47"/>
      <c r="K1079" s="1"/>
    </row>
    <row r="1080" spans="1:11" x14ac:dyDescent="0.3">
      <c r="A1080" s="1"/>
      <c r="B1080" s="1"/>
      <c r="C1080" s="1"/>
      <c r="D1080" s="1"/>
      <c r="E1080" s="1"/>
      <c r="F1080" s="1"/>
      <c r="G1080" s="1"/>
      <c r="H1080" s="1"/>
      <c r="I1080" s="1"/>
      <c r="J1080" s="47"/>
      <c r="K1080" s="1"/>
    </row>
    <row r="1081" spans="1:11" x14ac:dyDescent="0.3">
      <c r="A1081" s="1"/>
      <c r="B1081" s="1"/>
      <c r="C1081" s="1"/>
      <c r="D1081" s="1"/>
      <c r="E1081" s="1"/>
      <c r="F1081" s="1"/>
      <c r="G1081" s="1"/>
      <c r="H1081" s="1"/>
      <c r="I1081" s="1"/>
      <c r="J1081" s="47"/>
      <c r="K1081" s="1"/>
    </row>
    <row r="1082" spans="1:11" x14ac:dyDescent="0.3">
      <c r="A1082" s="1"/>
      <c r="B1082" s="1"/>
      <c r="C1082" s="1"/>
      <c r="D1082" s="1"/>
      <c r="E1082" s="1"/>
      <c r="F1082" s="1"/>
      <c r="G1082" s="1"/>
      <c r="H1082" s="1"/>
      <c r="I1082" s="1"/>
      <c r="J1082" s="47"/>
      <c r="K1082" s="1"/>
    </row>
    <row r="1083" spans="1:11" x14ac:dyDescent="0.3">
      <c r="A1083" s="1"/>
      <c r="B1083" s="1"/>
      <c r="C1083" s="1"/>
      <c r="D1083" s="1"/>
      <c r="E1083" s="1"/>
      <c r="F1083" s="1"/>
      <c r="G1083" s="1"/>
      <c r="H1083" s="1"/>
      <c r="I1083" s="1"/>
      <c r="J1083" s="47"/>
      <c r="K1083" s="1"/>
    </row>
    <row r="1084" spans="1:11" x14ac:dyDescent="0.3">
      <c r="A1084" s="1"/>
      <c r="B1084" s="1"/>
      <c r="C1084" s="1"/>
      <c r="D1084" s="1"/>
      <c r="E1084" s="1"/>
      <c r="F1084" s="1"/>
      <c r="G1084" s="1"/>
      <c r="H1084" s="1"/>
      <c r="I1084" s="1"/>
      <c r="J1084" s="47"/>
      <c r="K1084" s="1"/>
    </row>
    <row r="1085" spans="1:11" x14ac:dyDescent="0.3">
      <c r="A1085" s="1"/>
      <c r="B1085" s="1"/>
      <c r="C1085" s="1"/>
      <c r="D1085" s="1"/>
      <c r="E1085" s="1"/>
      <c r="F1085" s="1"/>
      <c r="G1085" s="1"/>
      <c r="H1085" s="1"/>
      <c r="I1085" s="1"/>
      <c r="J1085" s="47"/>
      <c r="K1085" s="1"/>
    </row>
    <row r="1086" spans="1:11" x14ac:dyDescent="0.3">
      <c r="A1086" s="1"/>
      <c r="B1086" s="1"/>
      <c r="C1086" s="1"/>
      <c r="D1086" s="1"/>
      <c r="E1086" s="1"/>
      <c r="F1086" s="1"/>
      <c r="G1086" s="1"/>
      <c r="H1086" s="1"/>
      <c r="I1086" s="1"/>
      <c r="J1086" s="47"/>
      <c r="K1086" s="1"/>
    </row>
    <row r="1087" spans="1:11" x14ac:dyDescent="0.3">
      <c r="A1087" s="1"/>
      <c r="B1087" s="1"/>
      <c r="C1087" s="1"/>
      <c r="D1087" s="1"/>
      <c r="E1087" s="1"/>
      <c r="F1087" s="1"/>
      <c r="G1087" s="1"/>
      <c r="H1087" s="1"/>
      <c r="I1087" s="1"/>
      <c r="J1087" s="47"/>
      <c r="K1087" s="1"/>
    </row>
    <row r="1088" spans="1:11" x14ac:dyDescent="0.3">
      <c r="A1088" s="1"/>
      <c r="B1088" s="1"/>
      <c r="C1088" s="1"/>
      <c r="D1088" s="1"/>
      <c r="E1088" s="1"/>
      <c r="F1088" s="1"/>
      <c r="G1088" s="1"/>
      <c r="H1088" s="1"/>
      <c r="I1088" s="1"/>
      <c r="J1088" s="47"/>
      <c r="K1088" s="1"/>
    </row>
    <row r="1089" spans="1:11" x14ac:dyDescent="0.3">
      <c r="A1089" s="1"/>
      <c r="B1089" s="1"/>
      <c r="C1089" s="1"/>
      <c r="D1089" s="1"/>
      <c r="E1089" s="1"/>
      <c r="F1089" s="1"/>
      <c r="G1089" s="1"/>
      <c r="H1089" s="1"/>
      <c r="I1089" s="1"/>
      <c r="J1089" s="47"/>
      <c r="K1089" s="1"/>
    </row>
    <row r="1090" spans="1:11" x14ac:dyDescent="0.3">
      <c r="A1090" s="1"/>
      <c r="B1090" s="1"/>
      <c r="C1090" s="1"/>
      <c r="D1090" s="1"/>
      <c r="E1090" s="1"/>
      <c r="F1090" s="1"/>
      <c r="G1090" s="1"/>
      <c r="H1090" s="1"/>
      <c r="I1090" s="1"/>
      <c r="J1090" s="47"/>
      <c r="K1090" s="1"/>
    </row>
    <row r="1091" spans="1:11" x14ac:dyDescent="0.3">
      <c r="A1091" s="1"/>
      <c r="B1091" s="1"/>
      <c r="C1091" s="1"/>
      <c r="D1091" s="1"/>
      <c r="E1091" s="1"/>
      <c r="F1091" s="1"/>
      <c r="G1091" s="1"/>
      <c r="H1091" s="1"/>
      <c r="I1091" s="1"/>
      <c r="J1091" s="47"/>
      <c r="K1091" s="1"/>
    </row>
    <row r="1092" spans="1:11" x14ac:dyDescent="0.3">
      <c r="A1092" s="1"/>
      <c r="B1092" s="1"/>
      <c r="C1092" s="1"/>
      <c r="D1092" s="1"/>
      <c r="E1092" s="1"/>
      <c r="F1092" s="1"/>
      <c r="G1092" s="1"/>
      <c r="H1092" s="1"/>
      <c r="I1092" s="1"/>
      <c r="J1092" s="47"/>
      <c r="K1092" s="1"/>
    </row>
    <row r="1093" spans="1:11" x14ac:dyDescent="0.3">
      <c r="A1093" s="1"/>
      <c r="B1093" s="1"/>
      <c r="C1093" s="1"/>
      <c r="D1093" s="1"/>
      <c r="E1093" s="1"/>
      <c r="F1093" s="1"/>
      <c r="G1093" s="1"/>
      <c r="H1093" s="1"/>
      <c r="I1093" s="1"/>
      <c r="J1093" s="47"/>
      <c r="K1093" s="1"/>
    </row>
    <row r="1094" spans="1:11" x14ac:dyDescent="0.3">
      <c r="A1094" s="1"/>
      <c r="B1094" s="1"/>
      <c r="C1094" s="1"/>
      <c r="D1094" s="1"/>
      <c r="E1094" s="1"/>
      <c r="F1094" s="1"/>
      <c r="G1094" s="1"/>
      <c r="H1094" s="1"/>
      <c r="I1094" s="1"/>
      <c r="J1094" s="47"/>
      <c r="K1094" s="1"/>
    </row>
    <row r="1095" spans="1:11" x14ac:dyDescent="0.3">
      <c r="A1095" s="1"/>
      <c r="B1095" s="1"/>
      <c r="C1095" s="1"/>
      <c r="D1095" s="1"/>
      <c r="E1095" s="1"/>
      <c r="F1095" s="1"/>
      <c r="G1095" s="1"/>
      <c r="H1095" s="1"/>
      <c r="I1095" s="1"/>
      <c r="J1095" s="47"/>
      <c r="K1095" s="1"/>
    </row>
    <row r="1096" spans="1:11" x14ac:dyDescent="0.3">
      <c r="A1096" s="1"/>
      <c r="B1096" s="1"/>
      <c r="C1096" s="1"/>
      <c r="D1096" s="1"/>
      <c r="E1096" s="1"/>
      <c r="F1096" s="1"/>
      <c r="G1096" s="1"/>
      <c r="H1096" s="1"/>
      <c r="I1096" s="1"/>
      <c r="J1096" s="47"/>
      <c r="K1096" s="1"/>
    </row>
    <row r="1097" spans="1:11" x14ac:dyDescent="0.3">
      <c r="A1097" s="1"/>
      <c r="B1097" s="1"/>
      <c r="C1097" s="1"/>
      <c r="D1097" s="1"/>
      <c r="E1097" s="1"/>
      <c r="F1097" s="1"/>
      <c r="G1097" s="1"/>
      <c r="H1097" s="1"/>
      <c r="I1097" s="1"/>
      <c r="J1097" s="47"/>
      <c r="K1097" s="1"/>
    </row>
    <row r="1098" spans="1:11" x14ac:dyDescent="0.3">
      <c r="A1098" s="1"/>
      <c r="B1098" s="1"/>
      <c r="C1098" s="1"/>
      <c r="D1098" s="1"/>
      <c r="E1098" s="1"/>
      <c r="F1098" s="1"/>
      <c r="G1098" s="1"/>
      <c r="H1098" s="1"/>
      <c r="I1098" s="1"/>
      <c r="J1098" s="47"/>
      <c r="K1098" s="1"/>
    </row>
    <row r="1099" spans="1:11" x14ac:dyDescent="0.3">
      <c r="A1099" s="1"/>
      <c r="B1099" s="1"/>
      <c r="C1099" s="1"/>
      <c r="D1099" s="1"/>
      <c r="E1099" s="1"/>
      <c r="F1099" s="1"/>
      <c r="G1099" s="1"/>
      <c r="H1099" s="1"/>
      <c r="I1099" s="1"/>
      <c r="J1099" s="47"/>
      <c r="K1099" s="1"/>
    </row>
    <row r="1100" spans="1:11" x14ac:dyDescent="0.3">
      <c r="A1100" s="1"/>
      <c r="B1100" s="1"/>
      <c r="C1100" s="1"/>
      <c r="D1100" s="1"/>
      <c r="E1100" s="1"/>
      <c r="F1100" s="1"/>
      <c r="G1100" s="1"/>
      <c r="H1100" s="1"/>
      <c r="I1100" s="1"/>
      <c r="J1100" s="47"/>
      <c r="K1100" s="1"/>
    </row>
    <row r="1101" spans="1:11" x14ac:dyDescent="0.3">
      <c r="A1101" s="1"/>
      <c r="B1101" s="1"/>
      <c r="C1101" s="1"/>
      <c r="D1101" s="1"/>
      <c r="E1101" s="1"/>
      <c r="F1101" s="1"/>
      <c r="G1101" s="1"/>
      <c r="H1101" s="1"/>
      <c r="I1101" s="1"/>
      <c r="J1101" s="47"/>
      <c r="K1101" s="1"/>
    </row>
    <row r="1102" spans="1:11" x14ac:dyDescent="0.3">
      <c r="A1102" s="1"/>
      <c r="B1102" s="1"/>
      <c r="C1102" s="1"/>
      <c r="D1102" s="1"/>
      <c r="E1102" s="1"/>
      <c r="F1102" s="1"/>
      <c r="G1102" s="1"/>
      <c r="H1102" s="1"/>
      <c r="I1102" s="1"/>
      <c r="J1102" s="47"/>
      <c r="K1102" s="1"/>
    </row>
    <row r="1103" spans="1:11" x14ac:dyDescent="0.3">
      <c r="A1103" s="1"/>
      <c r="B1103" s="1"/>
      <c r="C1103" s="1"/>
      <c r="D1103" s="1"/>
      <c r="E1103" s="1"/>
      <c r="F1103" s="1"/>
      <c r="G1103" s="1"/>
      <c r="H1103" s="1"/>
      <c r="I1103" s="1"/>
      <c r="J1103" s="47"/>
      <c r="K1103" s="1"/>
    </row>
    <row r="1104" spans="1:11" x14ac:dyDescent="0.3">
      <c r="A1104" s="1"/>
      <c r="B1104" s="1"/>
      <c r="C1104" s="1"/>
      <c r="D1104" s="1"/>
      <c r="E1104" s="1"/>
      <c r="F1104" s="1"/>
      <c r="G1104" s="1"/>
      <c r="H1104" s="1"/>
      <c r="I1104" s="1"/>
      <c r="J1104" s="47"/>
      <c r="K1104" s="1"/>
    </row>
    <row r="1105" spans="1:11" x14ac:dyDescent="0.3">
      <c r="A1105" s="1"/>
      <c r="B1105" s="1"/>
      <c r="C1105" s="1"/>
      <c r="D1105" s="1"/>
      <c r="E1105" s="1"/>
      <c r="F1105" s="1"/>
      <c r="G1105" s="1"/>
      <c r="H1105" s="1"/>
      <c r="I1105" s="1"/>
      <c r="J1105" s="47"/>
      <c r="K1105" s="1"/>
    </row>
    <row r="1106" spans="1:11" x14ac:dyDescent="0.3">
      <c r="A1106" s="1"/>
      <c r="B1106" s="1"/>
      <c r="C1106" s="1"/>
      <c r="D1106" s="1"/>
      <c r="E1106" s="1"/>
      <c r="F1106" s="1"/>
      <c r="G1106" s="1"/>
      <c r="H1106" s="1"/>
      <c r="I1106" s="1"/>
      <c r="J1106" s="47"/>
      <c r="K1106" s="1"/>
    </row>
    <row r="1107" spans="1:11" x14ac:dyDescent="0.3">
      <c r="A1107" s="1"/>
      <c r="B1107" s="1"/>
      <c r="C1107" s="1"/>
      <c r="D1107" s="1"/>
      <c r="E1107" s="1"/>
      <c r="F1107" s="1"/>
      <c r="G1107" s="1"/>
      <c r="H1107" s="1"/>
      <c r="I1107" s="1"/>
      <c r="J1107" s="47"/>
      <c r="K1107" s="1"/>
    </row>
    <row r="1108" spans="1:11" x14ac:dyDescent="0.3">
      <c r="A1108" s="1"/>
      <c r="B1108" s="1"/>
      <c r="C1108" s="1"/>
      <c r="D1108" s="1"/>
      <c r="E1108" s="1"/>
      <c r="F1108" s="1"/>
      <c r="G1108" s="1"/>
      <c r="H1108" s="1"/>
      <c r="I1108" s="1"/>
      <c r="J1108" s="47"/>
      <c r="K1108" s="1"/>
    </row>
    <row r="1109" spans="1:11" x14ac:dyDescent="0.3">
      <c r="A1109" s="1"/>
      <c r="B1109" s="1"/>
      <c r="C1109" s="1"/>
      <c r="D1109" s="1"/>
      <c r="E1109" s="1"/>
      <c r="F1109" s="1"/>
      <c r="G1109" s="1"/>
      <c r="H1109" s="1"/>
      <c r="I1109" s="1"/>
      <c r="J1109" s="47"/>
      <c r="K1109" s="1"/>
    </row>
    <row r="1110" spans="1:11" x14ac:dyDescent="0.3">
      <c r="A1110" s="1"/>
      <c r="B1110" s="1"/>
      <c r="C1110" s="1"/>
      <c r="D1110" s="1"/>
      <c r="E1110" s="1"/>
      <c r="F1110" s="1"/>
      <c r="G1110" s="1"/>
      <c r="H1110" s="1"/>
      <c r="I1110" s="1"/>
      <c r="J1110" s="47"/>
      <c r="K1110" s="1"/>
    </row>
    <row r="1111" spans="1:11" x14ac:dyDescent="0.3">
      <c r="A1111" s="1"/>
      <c r="B1111" s="1"/>
      <c r="C1111" s="1"/>
      <c r="D1111" s="1"/>
      <c r="E1111" s="1"/>
      <c r="F1111" s="1"/>
      <c r="G1111" s="1"/>
      <c r="H1111" s="1"/>
      <c r="I1111" s="1"/>
      <c r="J1111" s="47"/>
      <c r="K1111" s="1"/>
    </row>
    <row r="1112" spans="1:11" x14ac:dyDescent="0.3">
      <c r="A1112" s="1"/>
      <c r="B1112" s="1"/>
      <c r="C1112" s="1"/>
      <c r="D1112" s="1"/>
      <c r="E1112" s="1"/>
      <c r="F1112" s="1"/>
      <c r="G1112" s="1"/>
      <c r="H1112" s="1"/>
      <c r="I1112" s="1"/>
      <c r="J1112" s="47"/>
      <c r="K1112" s="1"/>
    </row>
    <row r="1113" spans="1:11" x14ac:dyDescent="0.3">
      <c r="A1113" s="1"/>
      <c r="B1113" s="1"/>
      <c r="C1113" s="1"/>
      <c r="D1113" s="1"/>
      <c r="E1113" s="1"/>
      <c r="F1113" s="1"/>
      <c r="G1113" s="1"/>
      <c r="H1113" s="1"/>
      <c r="I1113" s="1"/>
      <c r="J1113" s="47"/>
      <c r="K1113" s="1"/>
    </row>
    <row r="1114" spans="1:11" x14ac:dyDescent="0.3">
      <c r="A1114" s="1"/>
      <c r="B1114" s="1"/>
      <c r="C1114" s="1"/>
      <c r="D1114" s="1"/>
      <c r="E1114" s="1"/>
      <c r="F1114" s="1"/>
      <c r="G1114" s="1"/>
      <c r="H1114" s="1"/>
      <c r="I1114" s="1"/>
      <c r="J1114" s="47"/>
      <c r="K1114" s="1"/>
    </row>
    <row r="1115" spans="1:11" x14ac:dyDescent="0.3">
      <c r="A1115" s="1"/>
      <c r="B1115" s="1"/>
      <c r="C1115" s="1"/>
      <c r="D1115" s="1"/>
      <c r="E1115" s="1"/>
      <c r="F1115" s="1"/>
      <c r="G1115" s="1"/>
      <c r="H1115" s="1"/>
      <c r="I1115" s="1"/>
      <c r="J1115" s="47"/>
      <c r="K1115" s="1"/>
    </row>
    <row r="1116" spans="1:11" x14ac:dyDescent="0.3">
      <c r="A1116" s="1"/>
      <c r="B1116" s="1"/>
      <c r="C1116" s="1"/>
      <c r="D1116" s="1"/>
      <c r="E1116" s="1"/>
      <c r="F1116" s="1"/>
      <c r="G1116" s="1"/>
      <c r="H1116" s="1"/>
      <c r="I1116" s="1"/>
      <c r="J1116" s="47"/>
      <c r="K1116" s="1"/>
    </row>
    <row r="1117" spans="1:11" x14ac:dyDescent="0.3">
      <c r="A1117" s="1"/>
      <c r="B1117" s="1"/>
      <c r="C1117" s="1"/>
      <c r="D1117" s="1"/>
      <c r="E1117" s="1"/>
      <c r="F1117" s="1"/>
      <c r="G1117" s="1"/>
      <c r="H1117" s="1"/>
      <c r="I1117" s="1"/>
      <c r="J1117" s="47"/>
      <c r="K1117" s="1"/>
    </row>
    <row r="1118" spans="1:11" x14ac:dyDescent="0.3">
      <c r="A1118" s="1"/>
      <c r="B1118" s="1"/>
      <c r="C1118" s="1"/>
      <c r="D1118" s="1"/>
      <c r="E1118" s="1"/>
      <c r="F1118" s="1"/>
      <c r="G1118" s="1"/>
      <c r="H1118" s="1"/>
      <c r="I1118" s="1"/>
      <c r="J1118" s="47"/>
      <c r="K1118" s="1"/>
    </row>
    <row r="1119" spans="1:11" x14ac:dyDescent="0.3">
      <c r="A1119" s="1"/>
      <c r="B1119" s="1"/>
      <c r="C1119" s="1"/>
      <c r="D1119" s="1"/>
      <c r="E1119" s="1"/>
      <c r="F1119" s="1"/>
      <c r="G1119" s="1"/>
      <c r="H1119" s="1"/>
      <c r="I1119" s="1"/>
      <c r="J1119" s="47"/>
      <c r="K1119" s="1"/>
    </row>
    <row r="1120" spans="1:11" x14ac:dyDescent="0.3">
      <c r="A1120" s="1"/>
      <c r="B1120" s="1"/>
      <c r="C1120" s="1"/>
      <c r="D1120" s="1"/>
      <c r="E1120" s="1"/>
      <c r="F1120" s="1"/>
      <c r="G1120" s="1"/>
      <c r="H1120" s="1"/>
      <c r="I1120" s="1"/>
      <c r="J1120" s="47"/>
      <c r="K1120" s="1"/>
    </row>
    <row r="1121" spans="1:11" x14ac:dyDescent="0.3">
      <c r="A1121" s="1"/>
      <c r="B1121" s="1"/>
      <c r="C1121" s="1"/>
      <c r="D1121" s="1"/>
      <c r="E1121" s="1"/>
      <c r="F1121" s="1"/>
      <c r="G1121" s="1"/>
      <c r="H1121" s="1"/>
      <c r="I1121" s="1"/>
      <c r="J1121" s="47"/>
      <c r="K1121" s="1"/>
    </row>
    <row r="1122" spans="1:11" x14ac:dyDescent="0.3">
      <c r="A1122" s="1"/>
      <c r="B1122" s="1"/>
      <c r="C1122" s="1"/>
      <c r="D1122" s="1"/>
      <c r="E1122" s="1"/>
      <c r="F1122" s="1"/>
      <c r="G1122" s="1"/>
      <c r="H1122" s="1"/>
      <c r="I1122" s="1"/>
      <c r="J1122" s="47"/>
      <c r="K1122" s="1"/>
    </row>
    <row r="1123" spans="1:11" x14ac:dyDescent="0.3">
      <c r="A1123" s="1"/>
      <c r="B1123" s="1"/>
      <c r="C1123" s="1"/>
      <c r="D1123" s="1"/>
      <c r="E1123" s="1"/>
      <c r="F1123" s="1"/>
      <c r="G1123" s="1"/>
      <c r="H1123" s="1"/>
      <c r="I1123" s="1"/>
      <c r="J1123" s="47"/>
      <c r="K1123" s="1"/>
    </row>
    <row r="1124" spans="1:11" x14ac:dyDescent="0.3">
      <c r="A1124" s="1"/>
      <c r="B1124" s="1"/>
      <c r="C1124" s="1"/>
      <c r="D1124" s="1"/>
      <c r="E1124" s="1"/>
      <c r="F1124" s="1"/>
      <c r="G1124" s="1"/>
      <c r="H1124" s="1"/>
      <c r="I1124" s="1"/>
      <c r="J1124" s="47"/>
      <c r="K1124" s="1"/>
    </row>
    <row r="1125" spans="1:11" x14ac:dyDescent="0.3">
      <c r="A1125" s="1"/>
      <c r="B1125" s="1"/>
      <c r="C1125" s="1"/>
      <c r="D1125" s="1"/>
      <c r="E1125" s="1"/>
      <c r="F1125" s="1"/>
      <c r="G1125" s="1"/>
      <c r="H1125" s="1"/>
      <c r="I1125" s="1"/>
      <c r="J1125" s="47"/>
      <c r="K1125" s="1"/>
    </row>
    <row r="1126" spans="1:11" x14ac:dyDescent="0.3">
      <c r="A1126" s="1"/>
      <c r="B1126" s="1"/>
      <c r="C1126" s="1"/>
      <c r="D1126" s="1"/>
      <c r="E1126" s="1"/>
      <c r="F1126" s="1"/>
      <c r="G1126" s="1"/>
      <c r="H1126" s="1"/>
      <c r="I1126" s="1"/>
      <c r="J1126" s="47"/>
      <c r="K1126" s="1"/>
    </row>
    <row r="1127" spans="1:11" x14ac:dyDescent="0.3">
      <c r="A1127" s="1"/>
      <c r="B1127" s="1"/>
      <c r="C1127" s="1"/>
      <c r="D1127" s="1"/>
      <c r="E1127" s="1"/>
      <c r="F1127" s="1"/>
      <c r="G1127" s="1"/>
      <c r="H1127" s="1"/>
      <c r="I1127" s="1"/>
      <c r="J1127" s="47"/>
      <c r="K1127" s="1"/>
    </row>
    <row r="1128" spans="1:11" x14ac:dyDescent="0.3">
      <c r="A1128" s="1"/>
      <c r="B1128" s="1"/>
      <c r="C1128" s="1"/>
      <c r="D1128" s="1"/>
      <c r="E1128" s="1"/>
      <c r="F1128" s="1"/>
      <c r="G1128" s="1"/>
      <c r="H1128" s="1"/>
      <c r="I1128" s="1"/>
      <c r="J1128" s="47"/>
      <c r="K1128" s="1"/>
    </row>
    <row r="1129" spans="1:11" x14ac:dyDescent="0.3">
      <c r="A1129" s="1"/>
      <c r="B1129" s="1"/>
      <c r="C1129" s="1"/>
      <c r="D1129" s="1"/>
      <c r="E1129" s="1"/>
      <c r="F1129" s="1"/>
      <c r="G1129" s="1"/>
      <c r="H1129" s="1"/>
      <c r="I1129" s="1"/>
      <c r="J1129" s="47"/>
      <c r="K1129" s="1"/>
    </row>
    <row r="1130" spans="1:11" x14ac:dyDescent="0.3">
      <c r="A1130" s="1"/>
      <c r="B1130" s="1"/>
      <c r="C1130" s="1"/>
      <c r="D1130" s="1"/>
      <c r="E1130" s="1"/>
      <c r="F1130" s="1"/>
      <c r="G1130" s="1"/>
      <c r="H1130" s="1"/>
      <c r="I1130" s="1"/>
      <c r="J1130" s="47"/>
      <c r="K1130" s="1"/>
    </row>
    <row r="1131" spans="1:11" x14ac:dyDescent="0.3">
      <c r="A1131" s="1"/>
      <c r="B1131" s="1"/>
      <c r="C1131" s="1"/>
      <c r="D1131" s="1"/>
      <c r="E1131" s="1"/>
      <c r="F1131" s="1"/>
      <c r="G1131" s="1"/>
      <c r="H1131" s="1"/>
      <c r="I1131" s="1"/>
      <c r="J1131" s="47"/>
      <c r="K1131" s="1"/>
    </row>
    <row r="1132" spans="1:11" x14ac:dyDescent="0.3">
      <c r="A1132" s="1"/>
      <c r="B1132" s="1"/>
      <c r="C1132" s="1"/>
      <c r="D1132" s="1"/>
      <c r="E1132" s="1"/>
      <c r="F1132" s="1"/>
      <c r="G1132" s="1"/>
      <c r="H1132" s="1"/>
      <c r="I1132" s="1"/>
      <c r="J1132" s="47"/>
      <c r="K1132" s="1"/>
    </row>
    <row r="1133" spans="1:11" x14ac:dyDescent="0.3">
      <c r="A1133" s="1"/>
      <c r="B1133" s="1"/>
      <c r="C1133" s="1"/>
      <c r="D1133" s="1"/>
      <c r="E1133" s="1"/>
      <c r="F1133" s="1"/>
      <c r="G1133" s="1"/>
      <c r="H1133" s="1"/>
      <c r="I1133" s="1"/>
      <c r="J1133" s="47"/>
      <c r="K1133" s="1"/>
    </row>
    <row r="1134" spans="1:11" x14ac:dyDescent="0.3">
      <c r="A1134" s="1"/>
      <c r="B1134" s="1"/>
      <c r="C1134" s="1"/>
      <c r="D1134" s="1"/>
      <c r="E1134" s="1"/>
      <c r="F1134" s="1"/>
      <c r="G1134" s="1"/>
      <c r="H1134" s="1"/>
      <c r="I1134" s="1"/>
      <c r="J1134" s="47"/>
      <c r="K1134" s="1"/>
    </row>
    <row r="1135" spans="1:11" x14ac:dyDescent="0.3">
      <c r="A1135" s="1"/>
      <c r="B1135" s="1"/>
      <c r="C1135" s="1"/>
      <c r="D1135" s="1"/>
      <c r="E1135" s="1"/>
      <c r="F1135" s="1"/>
      <c r="G1135" s="1"/>
      <c r="H1135" s="1"/>
      <c r="I1135" s="1"/>
      <c r="J1135" s="47"/>
      <c r="K1135" s="1"/>
    </row>
    <row r="1136" spans="1:11" x14ac:dyDescent="0.3">
      <c r="A1136" s="1"/>
      <c r="B1136" s="1"/>
      <c r="C1136" s="1"/>
      <c r="D1136" s="1"/>
      <c r="E1136" s="1"/>
      <c r="F1136" s="1"/>
      <c r="G1136" s="1"/>
      <c r="H1136" s="1"/>
      <c r="I1136" s="1"/>
      <c r="J1136" s="47"/>
      <c r="K1136" s="1"/>
    </row>
    <row r="1137" spans="1:11" x14ac:dyDescent="0.3">
      <c r="A1137" s="1"/>
      <c r="B1137" s="1"/>
      <c r="C1137" s="1"/>
      <c r="D1137" s="1"/>
      <c r="E1137" s="1"/>
      <c r="F1137" s="1"/>
      <c r="G1137" s="1"/>
      <c r="H1137" s="1"/>
      <c r="I1137" s="1"/>
      <c r="J1137" s="47"/>
      <c r="K1137" s="1"/>
    </row>
    <row r="1138" spans="1:11" x14ac:dyDescent="0.3">
      <c r="A1138" s="1"/>
      <c r="B1138" s="1"/>
      <c r="C1138" s="1"/>
      <c r="D1138" s="1"/>
      <c r="E1138" s="1"/>
      <c r="F1138" s="1"/>
      <c r="G1138" s="1"/>
      <c r="H1138" s="1"/>
      <c r="I1138" s="1"/>
      <c r="J1138" s="47"/>
      <c r="K1138" s="1"/>
    </row>
    <row r="1139" spans="1:11" x14ac:dyDescent="0.3">
      <c r="A1139" s="1"/>
      <c r="B1139" s="1"/>
      <c r="C1139" s="1"/>
      <c r="D1139" s="1"/>
      <c r="E1139" s="1"/>
      <c r="F1139" s="1"/>
      <c r="G1139" s="1"/>
      <c r="H1139" s="1"/>
      <c r="I1139" s="1"/>
      <c r="J1139" s="47"/>
      <c r="K1139" s="1"/>
    </row>
    <row r="1140" spans="1:11" x14ac:dyDescent="0.3">
      <c r="A1140" s="1"/>
      <c r="B1140" s="1"/>
      <c r="C1140" s="1"/>
      <c r="D1140" s="1"/>
      <c r="E1140" s="1"/>
      <c r="F1140" s="1"/>
      <c r="G1140" s="1"/>
      <c r="H1140" s="1"/>
      <c r="I1140" s="1"/>
      <c r="J1140" s="47"/>
      <c r="K1140" s="1"/>
    </row>
    <row r="1141" spans="1:11" x14ac:dyDescent="0.3">
      <c r="A1141" s="1"/>
      <c r="B1141" s="1"/>
      <c r="C1141" s="1"/>
      <c r="D1141" s="1"/>
      <c r="E1141" s="1"/>
      <c r="F1141" s="1"/>
      <c r="G1141" s="1"/>
      <c r="H1141" s="1"/>
      <c r="I1141" s="1"/>
      <c r="J1141" s="47"/>
      <c r="K1141" s="1"/>
    </row>
    <row r="1142" spans="1:11" x14ac:dyDescent="0.3">
      <c r="A1142" s="1"/>
      <c r="B1142" s="1"/>
      <c r="C1142" s="1"/>
      <c r="D1142" s="1"/>
      <c r="E1142" s="1"/>
      <c r="F1142" s="1"/>
      <c r="G1142" s="1"/>
      <c r="H1142" s="1"/>
      <c r="I1142" s="1"/>
      <c r="J1142" s="47"/>
      <c r="K1142" s="1"/>
    </row>
    <row r="1143" spans="1:11" x14ac:dyDescent="0.3">
      <c r="A1143" s="1"/>
      <c r="B1143" s="1"/>
      <c r="C1143" s="1"/>
      <c r="D1143" s="1"/>
      <c r="E1143" s="1"/>
      <c r="F1143" s="1"/>
      <c r="G1143" s="1"/>
      <c r="H1143" s="1"/>
      <c r="I1143" s="1"/>
      <c r="J1143" s="47"/>
      <c r="K1143" s="1"/>
    </row>
    <row r="1144" spans="1:11" x14ac:dyDescent="0.3">
      <c r="A1144" s="1"/>
      <c r="B1144" s="1"/>
      <c r="C1144" s="1"/>
      <c r="D1144" s="1"/>
      <c r="E1144" s="1"/>
      <c r="F1144" s="1"/>
      <c r="G1144" s="1"/>
      <c r="H1144" s="1"/>
      <c r="I1144" s="1"/>
      <c r="J1144" s="47"/>
      <c r="K1144" s="1"/>
    </row>
    <row r="1145" spans="1:11" x14ac:dyDescent="0.3">
      <c r="A1145" s="1"/>
      <c r="B1145" s="1"/>
      <c r="C1145" s="1"/>
      <c r="D1145" s="1"/>
      <c r="E1145" s="1"/>
      <c r="F1145" s="1"/>
      <c r="G1145" s="1"/>
      <c r="H1145" s="1"/>
      <c r="I1145" s="1"/>
      <c r="J1145" s="47"/>
      <c r="K1145" s="1"/>
    </row>
    <row r="1146" spans="1:11" x14ac:dyDescent="0.3">
      <c r="A1146" s="1"/>
      <c r="B1146" s="1"/>
      <c r="C1146" s="1"/>
      <c r="D1146" s="1"/>
      <c r="E1146" s="1"/>
      <c r="F1146" s="1"/>
      <c r="G1146" s="1"/>
      <c r="H1146" s="1"/>
      <c r="I1146" s="1"/>
      <c r="J1146" s="47"/>
      <c r="K1146" s="1"/>
    </row>
    <row r="1147" spans="1:11" x14ac:dyDescent="0.3">
      <c r="A1147" s="1"/>
      <c r="B1147" s="1"/>
      <c r="C1147" s="1"/>
      <c r="D1147" s="1"/>
      <c r="E1147" s="1"/>
      <c r="F1147" s="1"/>
      <c r="G1147" s="1"/>
      <c r="H1147" s="1"/>
      <c r="I1147" s="1"/>
      <c r="J1147" s="47"/>
      <c r="K1147" s="1"/>
    </row>
    <row r="1148" spans="1:11" x14ac:dyDescent="0.3">
      <c r="A1148" s="1"/>
      <c r="B1148" s="1"/>
      <c r="C1148" s="1"/>
      <c r="D1148" s="1"/>
      <c r="E1148" s="1"/>
      <c r="F1148" s="1"/>
      <c r="G1148" s="1"/>
      <c r="H1148" s="1"/>
      <c r="I1148" s="1"/>
      <c r="J1148" s="47"/>
      <c r="K1148" s="1"/>
    </row>
    <row r="1149" spans="1:11" x14ac:dyDescent="0.3">
      <c r="A1149" s="1"/>
      <c r="B1149" s="1"/>
      <c r="C1149" s="1"/>
      <c r="D1149" s="1"/>
      <c r="E1149" s="1"/>
      <c r="F1149" s="1"/>
      <c r="G1149" s="1"/>
      <c r="H1149" s="1"/>
      <c r="I1149" s="1"/>
      <c r="J1149" s="47"/>
      <c r="K1149" s="1"/>
    </row>
    <row r="1150" spans="1:11" x14ac:dyDescent="0.3">
      <c r="A1150" s="1"/>
      <c r="B1150" s="1"/>
      <c r="C1150" s="1"/>
      <c r="D1150" s="1"/>
      <c r="E1150" s="1"/>
      <c r="F1150" s="1"/>
      <c r="G1150" s="1"/>
      <c r="H1150" s="1"/>
      <c r="I1150" s="1"/>
      <c r="J1150" s="47"/>
      <c r="K1150" s="1"/>
    </row>
    <row r="1151" spans="1:11" x14ac:dyDescent="0.3">
      <c r="A1151" s="1"/>
      <c r="B1151" s="1"/>
      <c r="C1151" s="1"/>
      <c r="D1151" s="1"/>
      <c r="E1151" s="1"/>
      <c r="F1151" s="1"/>
      <c r="G1151" s="1"/>
      <c r="H1151" s="1"/>
      <c r="I1151" s="1"/>
      <c r="J1151" s="47"/>
      <c r="K1151" s="1"/>
    </row>
    <row r="1152" spans="1:11" x14ac:dyDescent="0.3">
      <c r="A1152" s="1"/>
      <c r="B1152" s="1"/>
      <c r="C1152" s="1"/>
      <c r="D1152" s="1"/>
      <c r="E1152" s="1"/>
      <c r="F1152" s="1"/>
      <c r="G1152" s="1"/>
      <c r="H1152" s="1"/>
      <c r="I1152" s="1"/>
      <c r="J1152" s="47"/>
      <c r="K1152" s="1"/>
    </row>
    <row r="1153" spans="1:11" x14ac:dyDescent="0.3">
      <c r="A1153" s="1"/>
      <c r="B1153" s="1"/>
      <c r="C1153" s="1"/>
      <c r="D1153" s="1"/>
      <c r="E1153" s="1"/>
      <c r="F1153" s="1"/>
      <c r="G1153" s="1"/>
      <c r="H1153" s="1"/>
      <c r="I1153" s="1"/>
      <c r="J1153" s="47"/>
      <c r="K1153" s="1"/>
    </row>
    <row r="1154" spans="1:11" x14ac:dyDescent="0.3">
      <c r="A1154" s="1"/>
      <c r="B1154" s="1"/>
      <c r="C1154" s="1"/>
      <c r="D1154" s="1"/>
      <c r="E1154" s="1"/>
      <c r="F1154" s="1"/>
      <c r="G1154" s="1"/>
      <c r="H1154" s="1"/>
      <c r="I1154" s="1"/>
      <c r="J1154" s="47"/>
      <c r="K1154" s="1"/>
    </row>
    <row r="1155" spans="1:11" x14ac:dyDescent="0.3">
      <c r="A1155" s="1"/>
      <c r="B1155" s="1"/>
      <c r="C1155" s="1"/>
      <c r="D1155" s="1"/>
      <c r="E1155" s="1"/>
      <c r="F1155" s="1"/>
      <c r="G1155" s="1"/>
      <c r="H1155" s="1"/>
      <c r="I1155" s="1"/>
      <c r="J1155" s="47"/>
      <c r="K1155" s="1"/>
    </row>
    <row r="1156" spans="1:11" x14ac:dyDescent="0.3">
      <c r="A1156" s="1"/>
      <c r="B1156" s="1"/>
      <c r="C1156" s="1"/>
      <c r="D1156" s="1"/>
      <c r="E1156" s="1"/>
      <c r="F1156" s="1"/>
      <c r="G1156" s="1"/>
      <c r="H1156" s="1"/>
      <c r="I1156" s="1"/>
      <c r="J1156" s="47"/>
      <c r="K1156" s="1"/>
    </row>
    <row r="1157" spans="1:11" x14ac:dyDescent="0.3">
      <c r="A1157" s="1"/>
      <c r="B1157" s="1"/>
      <c r="C1157" s="1"/>
      <c r="D1157" s="1"/>
      <c r="E1157" s="1"/>
      <c r="F1157" s="1"/>
      <c r="G1157" s="1"/>
      <c r="H1157" s="1"/>
      <c r="I1157" s="1"/>
      <c r="J1157" s="47"/>
      <c r="K1157" s="1"/>
    </row>
    <row r="1158" spans="1:11" x14ac:dyDescent="0.3">
      <c r="A1158" s="1"/>
      <c r="B1158" s="1"/>
      <c r="C1158" s="1"/>
      <c r="D1158" s="1"/>
      <c r="E1158" s="1"/>
      <c r="F1158" s="1"/>
      <c r="G1158" s="1"/>
      <c r="H1158" s="1"/>
      <c r="I1158" s="1"/>
      <c r="J1158" s="47"/>
      <c r="K1158" s="1"/>
    </row>
    <row r="1159" spans="1:11" x14ac:dyDescent="0.3">
      <c r="A1159" s="1"/>
      <c r="B1159" s="1"/>
      <c r="C1159" s="1"/>
      <c r="D1159" s="1"/>
      <c r="E1159" s="1"/>
      <c r="F1159" s="1"/>
      <c r="G1159" s="1"/>
      <c r="H1159" s="1"/>
      <c r="I1159" s="1"/>
      <c r="J1159" s="47"/>
      <c r="K1159" s="1"/>
    </row>
    <row r="1160" spans="1:11" x14ac:dyDescent="0.3">
      <c r="A1160" s="1"/>
      <c r="B1160" s="1"/>
      <c r="C1160" s="1"/>
      <c r="D1160" s="1"/>
      <c r="E1160" s="1"/>
      <c r="F1160" s="1"/>
      <c r="G1160" s="1"/>
      <c r="H1160" s="1"/>
      <c r="I1160" s="1"/>
      <c r="J1160" s="47"/>
      <c r="K1160" s="1"/>
    </row>
  </sheetData>
  <mergeCells count="3">
    <mergeCell ref="A2:I2"/>
    <mergeCell ref="A3:I3"/>
    <mergeCell ref="C6:D6"/>
  </mergeCells>
  <printOptions horizontalCentered="1"/>
  <pageMargins left="0.19685039370078741" right="0.19685039370078741" top="0.78740157480314965" bottom="0.19685039370078741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7П2к5</vt:lpstr>
      <vt:lpstr>'7П2к5'!Заголовки_для_печати</vt:lpstr>
      <vt:lpstr>'7П2к5'!Область_печати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2026-02-28T06:56:14Z</dcterms:created>
  <dcterms:modified xsi:type="dcterms:W3CDTF">2026-02-28T06:56:42Z</dcterms:modified>
</cp:coreProperties>
</file>