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6" windowWidth="22980" windowHeight="9552"/>
  </bookViews>
  <sheets>
    <sheet name="6П16Ак2" sheetId="1" r:id="rId1"/>
  </sheets>
  <externalReferences>
    <externalReference r:id="rId2"/>
  </externalReferences>
  <definedNames>
    <definedName name="_xlnm.Print_Titles" localSheetId="0">'6П16Ак2'!$6:$6</definedName>
    <definedName name="_xlnm.Print_Area" localSheetId="0">'6П16Ак2'!$A$1:$I$193</definedName>
  </definedNames>
  <calcPr calcId="144525"/>
</workbook>
</file>

<file path=xl/calcChain.xml><?xml version="1.0" encoding="utf-8"?>
<calcChain xmlns="http://schemas.openxmlformats.org/spreadsheetml/2006/main">
  <c r="H193" i="1" l="1"/>
  <c r="H180" i="1"/>
  <c r="H176" i="1"/>
  <c r="H173" i="1"/>
  <c r="H172" i="1"/>
  <c r="H171" i="1"/>
  <c r="H168" i="1"/>
  <c r="H167" i="1" s="1"/>
  <c r="G168" i="1"/>
  <c r="H165" i="1"/>
  <c r="G164" i="1"/>
  <c r="F164" i="1"/>
  <c r="H164" i="1" s="1"/>
  <c r="H163" i="1" s="1"/>
  <c r="H160" i="1"/>
  <c r="H158" i="1" s="1"/>
  <c r="H157" i="1"/>
  <c r="H153" i="1" s="1"/>
  <c r="H156" i="1"/>
  <c r="H149" i="1"/>
  <c r="H148" i="1"/>
  <c r="H146" i="1"/>
  <c r="H145" i="1"/>
  <c r="H142" i="1"/>
  <c r="H141" i="1"/>
  <c r="H137" i="1" s="1"/>
  <c r="H136" i="1"/>
  <c r="H127" i="1"/>
  <c r="H126" i="1"/>
  <c r="H125" i="1"/>
  <c r="H124" i="1"/>
  <c r="H123" i="1"/>
  <c r="H107" i="1"/>
  <c r="H106" i="1"/>
  <c r="H101" i="1"/>
  <c r="H99" i="1"/>
  <c r="H98" i="1"/>
  <c r="H96" i="1" s="1"/>
  <c r="H97" i="1"/>
  <c r="H95" i="1"/>
  <c r="H84" i="1"/>
  <c r="H83" i="1" s="1"/>
  <c r="H82" i="1"/>
  <c r="H81" i="1"/>
  <c r="H79" i="1"/>
  <c r="H75" i="1" s="1"/>
  <c r="H76" i="1"/>
  <c r="H71" i="1"/>
  <c r="H70" i="1"/>
  <c r="H66" i="1" s="1"/>
  <c r="H61" i="1"/>
  <c r="H60" i="1"/>
  <c r="H57" i="1"/>
  <c r="H55" i="1"/>
  <c r="H52" i="1"/>
  <c r="H51" i="1" s="1"/>
  <c r="H45" i="1"/>
  <c r="H43" i="1"/>
  <c r="H42" i="1"/>
  <c r="H41" i="1"/>
  <c r="H40" i="1" s="1"/>
  <c r="H39" i="1"/>
  <c r="H38" i="1"/>
  <c r="H37" i="1"/>
  <c r="H36" i="1"/>
  <c r="H35" i="1"/>
  <c r="H33" i="1" s="1"/>
  <c r="H31" i="1"/>
  <c r="H29" i="1" s="1"/>
  <c r="H30" i="1"/>
  <c r="H28" i="1"/>
  <c r="H27" i="1"/>
  <c r="G27" i="1"/>
  <c r="F27" i="1"/>
  <c r="G26" i="1"/>
  <c r="F26" i="1"/>
  <c r="H26" i="1" s="1"/>
  <c r="G25" i="1"/>
  <c r="F25" i="1"/>
  <c r="H25" i="1" s="1"/>
  <c r="H24" i="1"/>
  <c r="G22" i="1"/>
  <c r="F22" i="1"/>
  <c r="H22" i="1" s="1"/>
  <c r="G21" i="1"/>
  <c r="F21" i="1"/>
  <c r="H21" i="1" s="1"/>
  <c r="H20" i="1"/>
  <c r="G20" i="1"/>
  <c r="F20" i="1"/>
  <c r="G19" i="1"/>
  <c r="F19" i="1"/>
  <c r="H19" i="1" s="1"/>
  <c r="H18" i="1" s="1"/>
  <c r="G17" i="1"/>
  <c r="F17" i="1"/>
  <c r="H17" i="1" s="1"/>
  <c r="G16" i="1"/>
  <c r="F16" i="1"/>
  <c r="H16" i="1" s="1"/>
  <c r="G15" i="1"/>
  <c r="F15" i="1"/>
  <c r="H15" i="1" s="1"/>
  <c r="H13" i="1"/>
  <c r="H12" i="1"/>
  <c r="H11" i="1"/>
  <c r="G10" i="1"/>
  <c r="F10" i="1"/>
  <c r="H10" i="1" s="1"/>
  <c r="G9" i="1"/>
  <c r="H9" i="1" s="1"/>
  <c r="F9" i="1"/>
  <c r="H7" i="1"/>
  <c r="I4" i="1"/>
  <c r="A3" i="1"/>
  <c r="H8" i="1" l="1"/>
  <c r="H192" i="1" s="1"/>
  <c r="H194" i="1" s="1"/>
  <c r="H14" i="1"/>
  <c r="H44" i="1"/>
</calcChain>
</file>

<file path=xl/sharedStrings.xml><?xml version="1.0" encoding="utf-8"?>
<sst xmlns="http://schemas.openxmlformats.org/spreadsheetml/2006/main" count="656" uniqueCount="400">
  <si>
    <t>Отчет о проведении работ (оказании услуг) по содержанию и ремонту общего имущества МКД</t>
  </si>
  <si>
    <t xml:space="preserve">Открытое акционерное общество "РЭУ-22 района Измайлово"           </t>
  </si>
  <si>
    <t>№ п/п</t>
  </si>
  <si>
    <t>Наименование работ (услуг)</t>
  </si>
  <si>
    <t>Фактическая периодичность работ (услуг)</t>
  </si>
  <si>
    <t>Единица измерения работ (услуг)</t>
  </si>
  <si>
    <t>Фактическое количество / объем</t>
  </si>
  <si>
    <t>Фактическая стоимость за единицу работ (услуг), руб</t>
  </si>
  <si>
    <t>фактическая стоимость в год за работы (услуги), тыс. руб</t>
  </si>
  <si>
    <t xml:space="preserve">Свдения о причинах отклонения от плана </t>
  </si>
  <si>
    <t>Работы (услуги) по управлению многоквартирным домом</t>
  </si>
  <si>
    <t>По факту выполненных работ</t>
  </si>
  <si>
    <t>Работы по содержанию помещений, входящих в состав общего имущества в многоквартирном доме</t>
  </si>
  <si>
    <t>2.1</t>
  </si>
  <si>
    <t>Влажное подметание лестничных площадок и маршей нижних 2 этажей</t>
  </si>
  <si>
    <t>раз в день кроме выходных и праздничных дней</t>
  </si>
  <si>
    <t>КВ. М</t>
  </si>
  <si>
    <t>2.2</t>
  </si>
  <si>
    <t>Влажное подметание лестничных площадок и маршей выше 2-го этажа</t>
  </si>
  <si>
    <t>2 раза в неделю</t>
  </si>
  <si>
    <t>2.3</t>
  </si>
  <si>
    <t>Влажное подметание места перед загрузочными клапанами мусоропроводов</t>
  </si>
  <si>
    <t>не проводится</t>
  </si>
  <si>
    <t>2.4</t>
  </si>
  <si>
    <t>Уборка загрузочных клапанов мусоропровода</t>
  </si>
  <si>
    <t>клапанов</t>
  </si>
  <si>
    <t>2.5</t>
  </si>
  <si>
    <t>Мытье пола кабины лифта</t>
  </si>
  <si>
    <t>2.6</t>
  </si>
  <si>
    <t>Мытье лестничных площадок и маршей</t>
  </si>
  <si>
    <t>2.6.1</t>
  </si>
  <si>
    <t>Мытье лестничных площадок и маршей нижних 2-х этажей</t>
  </si>
  <si>
    <t>2 раза в месяц</t>
  </si>
  <si>
    <t>кв. м</t>
  </si>
  <si>
    <t>2.6.2.</t>
  </si>
  <si>
    <t>Мытье лестничных площадок и маршей выше 2-го этажа</t>
  </si>
  <si>
    <t>2.7.</t>
  </si>
  <si>
    <t>Мытье окон</t>
  </si>
  <si>
    <t>1 раза в год</t>
  </si>
  <si>
    <t>2.8.</t>
  </si>
  <si>
    <t>Влажная протирка</t>
  </si>
  <si>
    <t>2.8.1.</t>
  </si>
  <si>
    <t>Влажная протирка стен на лестничных клетках</t>
  </si>
  <si>
    <t>раз в год</t>
  </si>
  <si>
    <t>2.8.2.</t>
  </si>
  <si>
    <t>Влажная протирка плафонов на лестничных клетках</t>
  </si>
  <si>
    <t>шт.</t>
  </si>
  <si>
    <t>2.8.3.</t>
  </si>
  <si>
    <t>Влажная протирка дверных полотен на лестничных клетках</t>
  </si>
  <si>
    <t>2.8.4.</t>
  </si>
  <si>
    <t>Влажная протирка подоконников</t>
  </si>
  <si>
    <t>2 раза в год</t>
  </si>
  <si>
    <t>2.8.5</t>
  </si>
  <si>
    <t>Влажная протирка оконных решеток</t>
  </si>
  <si>
    <t>2.8.6</t>
  </si>
  <si>
    <t>Влажная протирка чердачных лестниц</t>
  </si>
  <si>
    <t>2.8.7.</t>
  </si>
  <si>
    <t>Влажная протирка отопительных приборов</t>
  </si>
  <si>
    <t>2раза в год</t>
  </si>
  <si>
    <t>2.8.8.</t>
  </si>
  <si>
    <t>Влажная протирка шкафов для электросчетчиков, слаботочных устройств</t>
  </si>
  <si>
    <t>2.8.9.</t>
  </si>
  <si>
    <t>Влажная протирка почтовых ящиков</t>
  </si>
  <si>
    <t>2.8.10.</t>
  </si>
  <si>
    <t>Влажная протирка стен, дверей кабины лифта</t>
  </si>
  <si>
    <t>2.9.</t>
  </si>
  <si>
    <t>Очистка кровли</t>
  </si>
  <si>
    <t>2.9.1.</t>
  </si>
  <si>
    <t>Очистка кровли и ее элементов (в том числе козырьков над подъездами) от мусора и листьев</t>
  </si>
  <si>
    <t>по мере необходимости</t>
  </si>
  <si>
    <t>2.9.2.</t>
  </si>
  <si>
    <t>Очистка кровли от снега</t>
  </si>
  <si>
    <t>2.9.3.</t>
  </si>
  <si>
    <t>Очистка кровли от снега и наледеобразований</t>
  </si>
  <si>
    <t>-</t>
  </si>
  <si>
    <t>2.10.</t>
  </si>
  <si>
    <t>Смена частей водосточных труб и прочистка внутреннего водостока</t>
  </si>
  <si>
    <t>2.10.1.</t>
  </si>
  <si>
    <t>Смена частей водосточных труб</t>
  </si>
  <si>
    <t>2.10.2.</t>
  </si>
  <si>
    <t>Прочистка водоприемной воронки внутреннего водостока</t>
  </si>
  <si>
    <t>кх</t>
  </si>
  <si>
    <t>2.11.</t>
  </si>
  <si>
    <t>Очистка подвалов и чердаков от мусора</t>
  </si>
  <si>
    <t>2.12.</t>
  </si>
  <si>
    <t>Уборка мусороприемной камеры</t>
  </si>
  <si>
    <t>2.13.</t>
  </si>
  <si>
    <t>Ремонт почтовых ящиков, установка, смена замка</t>
  </si>
  <si>
    <t>В течении суток с момента получения заявки</t>
  </si>
  <si>
    <t>ШТ.</t>
  </si>
  <si>
    <t>2.14.</t>
  </si>
  <si>
    <t>Иное (Работы по содержанию помещений, входящих в состав общего имущества в многоквартирном доме)</t>
  </si>
  <si>
    <t>иное</t>
  </si>
  <si>
    <t>Работы по обеспечению вывоза твердых бытовых отходов</t>
  </si>
  <si>
    <t>3.1.</t>
  </si>
  <si>
    <t>Удаление мусора из мусороприемных камер</t>
  </si>
  <si>
    <t>куб.м.</t>
  </si>
  <si>
    <t>3.2.</t>
  </si>
  <si>
    <t>Иное (Работы по обеспечению вывоза твердых бытовых отходов)</t>
  </si>
  <si>
    <t>Работы по обеспечению вывоза крупногабаритного мусора</t>
  </si>
  <si>
    <t>Работы по содержанию и ремонту конструктивных элементов (несущих и ненесущих конструкций) многоквартирных домов</t>
  </si>
  <si>
    <t>5.1.</t>
  </si>
  <si>
    <t>Фундамент</t>
  </si>
  <si>
    <t>5.1.1.</t>
  </si>
  <si>
    <t>Восстановление поврежденных участков фундаментов</t>
  </si>
  <si>
    <t>Осмотр раз в год. По итогам осмотра работы включаются в план текущего ремонта</t>
  </si>
  <si>
    <t>5.1.2.</t>
  </si>
  <si>
    <t>Восстановление гидроизоляции и систем водоотвода фундаментов</t>
  </si>
  <si>
    <t>КХ</t>
  </si>
  <si>
    <t>5.1.3.</t>
  </si>
  <si>
    <t>Восстановление поврежденных участков вентиляционных продухов</t>
  </si>
  <si>
    <t>5.1.4.</t>
  </si>
  <si>
    <t>Восстановление поврежденных участков входов в подвалы</t>
  </si>
  <si>
    <t>5.1.5.</t>
  </si>
  <si>
    <t>Иное (Фундамент)</t>
  </si>
  <si>
    <t>5.2.</t>
  </si>
  <si>
    <t>Стены и фасад</t>
  </si>
  <si>
    <t>5.2.1.</t>
  </si>
  <si>
    <t>Герметизация стыков стен и фасадов</t>
  </si>
  <si>
    <t>м</t>
  </si>
  <si>
    <t>5.2.2.</t>
  </si>
  <si>
    <t>Заделка и восстановление архитектурных элементов</t>
  </si>
  <si>
    <t>5.2.3</t>
  </si>
  <si>
    <t>Ремонт штукатурки гладких фасадов</t>
  </si>
  <si>
    <t>Работа не выполняется</t>
  </si>
  <si>
    <t>5.2.4</t>
  </si>
  <si>
    <t>Окраска, промывка фасадов</t>
  </si>
  <si>
    <t>5.2.5</t>
  </si>
  <si>
    <t>Восстановление поврежденных участков цоколей</t>
  </si>
  <si>
    <t>Устранение по мере обнаружения дефектов</t>
  </si>
  <si>
    <t>5.2.6</t>
  </si>
  <si>
    <t>Окраска, промывка цоколей</t>
  </si>
  <si>
    <t>5.2.7.</t>
  </si>
  <si>
    <t>Смена пластмассового короба домового знака или уличного указателя</t>
  </si>
  <si>
    <t>5.2.8</t>
  </si>
  <si>
    <t>Восстановление гидроизоляции между цокольной частью здания и стенами</t>
  </si>
  <si>
    <t>5.2.9</t>
  </si>
  <si>
    <t>Иное (Стены и фасад)</t>
  </si>
  <si>
    <t>5.3.</t>
  </si>
  <si>
    <t>Перекрытия</t>
  </si>
  <si>
    <t>5.3.1.</t>
  </si>
  <si>
    <t>Частичная смена отдельных деревянных элементов</t>
  </si>
  <si>
    <t>5.3.2.</t>
  </si>
  <si>
    <t>Заделка швов и трещин</t>
  </si>
  <si>
    <t>5.3.3.</t>
  </si>
  <si>
    <t>Укрепление и окраска</t>
  </si>
  <si>
    <t>5.3.4.</t>
  </si>
  <si>
    <t>Иное (Перекрытия)</t>
  </si>
  <si>
    <t>5.4.</t>
  </si>
  <si>
    <t>Крыши</t>
  </si>
  <si>
    <t>5.4.1.</t>
  </si>
  <si>
    <t>Усиление элементов деревянной стропильной системы</t>
  </si>
  <si>
    <t>5.4.2.</t>
  </si>
  <si>
    <t>Устранение неисправностей и ремонт стальных, асбестоцементных и других кровельных покрытий</t>
  </si>
  <si>
    <t>5.4.3.</t>
  </si>
  <si>
    <t>Разборка и ремонт кровли из рулонных материалов</t>
  </si>
  <si>
    <t>5.4.4.</t>
  </si>
  <si>
    <t>Ремонт конструкций и элементов крыш</t>
  </si>
  <si>
    <t>5.4.4.1</t>
  </si>
  <si>
    <t>Ремонт частей водосточных труб</t>
  </si>
  <si>
    <t>5.4.4.2</t>
  </si>
  <si>
    <t>Ремонт металлической парапетной решетки</t>
  </si>
  <si>
    <t>5.4.5.</t>
  </si>
  <si>
    <t>Окраска конструкций и элементов крыши</t>
  </si>
  <si>
    <t>5.4.6.</t>
  </si>
  <si>
    <t>Иное (Крыши)</t>
  </si>
  <si>
    <t>5.5.</t>
  </si>
  <si>
    <t>Оконные и дверные заполнения на лестничных клетках и во вспомогательных помещениях общего пользования, входные двери</t>
  </si>
  <si>
    <t>5.5.1.</t>
  </si>
  <si>
    <t>Ремонт дверей в помещениях общего пользования</t>
  </si>
  <si>
    <t>5.5.2.</t>
  </si>
  <si>
    <t>Замена дверей в помещениях общего пользования</t>
  </si>
  <si>
    <t>5.5.3.</t>
  </si>
  <si>
    <t>Ремонт или замена входных дверей в подъезды</t>
  </si>
  <si>
    <t>5.5.4.</t>
  </si>
  <si>
    <t>Ремонт окон в помещениях общего пользования</t>
  </si>
  <si>
    <t>5.5.5.</t>
  </si>
  <si>
    <t>Замена окон в помещениях общего пользования</t>
  </si>
  <si>
    <t>5.5.6.</t>
  </si>
  <si>
    <t>Установка и текущий ремонт доводчиков</t>
  </si>
  <si>
    <t>5.5.7.</t>
  </si>
  <si>
    <t>Иное (Оконные и дверные заполнения на лестничных клетках и во вспомогательных помещениях общего пользования, входные двери)</t>
  </si>
  <si>
    <t>5.6.</t>
  </si>
  <si>
    <t>Лестницы, пандусы, крыльца, козырьки над входами в подъезды, подвалы и над балконами верхних этажей</t>
  </si>
  <si>
    <t>5.6.1.</t>
  </si>
  <si>
    <t>Восстановление лестницы</t>
  </si>
  <si>
    <t>5.6.2.</t>
  </si>
  <si>
    <t>Замена лестницы</t>
  </si>
  <si>
    <t>5.6.3.</t>
  </si>
  <si>
    <t>Восстановление пандуса</t>
  </si>
  <si>
    <t>5.6.4.</t>
  </si>
  <si>
    <t>Замена пандуса</t>
  </si>
  <si>
    <t>5.6.5.</t>
  </si>
  <si>
    <t>Восстановление крыльца</t>
  </si>
  <si>
    <t>5.6.6.</t>
  </si>
  <si>
    <t>Замена крыльца</t>
  </si>
  <si>
    <t>5.6.7.</t>
  </si>
  <si>
    <t>Восстановление козырьков над входами в подъезды, ремонт кровельного покрытия козырьков, ложных балконов</t>
  </si>
  <si>
    <t>5.6.8.</t>
  </si>
  <si>
    <t>Замена козырьков над входами в подъезды</t>
  </si>
  <si>
    <t>5.6.9.</t>
  </si>
  <si>
    <t>Восстановление конструкций над балконами верхних этажей</t>
  </si>
  <si>
    <t>5.6.10.</t>
  </si>
  <si>
    <t>Замена конструкций над балконами верхних этажей</t>
  </si>
  <si>
    <t>5.6.11.</t>
  </si>
  <si>
    <t>Ремонт полов (на лестницах, чердаках, в холлах и подвалах)</t>
  </si>
  <si>
    <t>5.6.12.</t>
  </si>
  <si>
    <t>Иное (Лестницы, пандусы, крыльца, козырьки над входами в подъезды, подвалы и над балконами верхних этажей)</t>
  </si>
  <si>
    <t>Устранение по мере обнаружения дефекта</t>
  </si>
  <si>
    <t>5.7.</t>
  </si>
  <si>
    <t>Внутренняя отделка в подъездах, технических помещениях, и других помещениях общего пользования</t>
  </si>
  <si>
    <t>5.7.1.</t>
  </si>
  <si>
    <t>Восстановление отделки стен</t>
  </si>
  <si>
    <t>5.7.2.</t>
  </si>
  <si>
    <t>Восстановление отделки потолков</t>
  </si>
  <si>
    <t>5.7.3.</t>
  </si>
  <si>
    <t>Ремонт лестничных клеток</t>
  </si>
  <si>
    <t>5.7.4.</t>
  </si>
  <si>
    <t>Ремонт технических и вспомогательных помещений</t>
  </si>
  <si>
    <t>5.8.</t>
  </si>
  <si>
    <t>Ремонт чердаков, подвалов</t>
  </si>
  <si>
    <t>5.8.1.</t>
  </si>
  <si>
    <t>Утепление чердачных перекрытий</t>
  </si>
  <si>
    <t>В ходе подготовки к эксплуатации дома в осенне-зимний период</t>
  </si>
  <si>
    <t>5.8.2.</t>
  </si>
  <si>
    <t>Утепление трубопроводов в чердачных помещениях</t>
  </si>
  <si>
    <t>5.8.3.</t>
  </si>
  <si>
    <t>Утепление трубопроводов в подвальных помещениях</t>
  </si>
  <si>
    <t>5.8.4.</t>
  </si>
  <si>
    <t>Изготовление новых или ремонт существующих ходовых досок и переходных мостиков на чердаках, в подвалах</t>
  </si>
  <si>
    <t>5.8.5</t>
  </si>
  <si>
    <t>Иное (Ремонт чердаков, подвалов)</t>
  </si>
  <si>
    <t>Работы по содержанию и ремонту оборудования и систем инженерно-технического обеспечения, входящих в состав общего имущества в многоквартирном доме</t>
  </si>
  <si>
    <t>6.1.</t>
  </si>
  <si>
    <t>Консервация (расконсервация) поливочной системы</t>
  </si>
  <si>
    <t>6.2.</t>
  </si>
  <si>
    <t>Ремонт, регулировка, промывка и опрессовка систем центрального отопления, утепление бойлеров</t>
  </si>
  <si>
    <t>6.3.</t>
  </si>
  <si>
    <t>Утепление вентиляционных и дымовых каналов</t>
  </si>
  <si>
    <t>6.4.</t>
  </si>
  <si>
    <t>Прочистка вентиляционных и дымовых каналов</t>
  </si>
  <si>
    <t>6.5.</t>
  </si>
  <si>
    <t>Ремонт и утепление наружных водоразборных кранов</t>
  </si>
  <si>
    <t>6.6.</t>
  </si>
  <si>
    <t>Проведение технических осмотров систем водопровода и канализации, центрального отопления и горячего водоснабжения, электротехнических устройств, вентиляционных каналов</t>
  </si>
  <si>
    <t>6.7.</t>
  </si>
  <si>
    <t>Устранение неисправностей в системах водопровода и канализации, центрального отопления и горячего водоснабжения, электротехнических устройств, вентиляционных и дымовых каналов</t>
  </si>
  <si>
    <t>6.8.</t>
  </si>
  <si>
    <t>Проверка исправности канализационных вытяжек</t>
  </si>
  <si>
    <t>6.9.</t>
  </si>
  <si>
    <t>Устранение засора внутреннего канализационного трубопровода</t>
  </si>
  <si>
    <t>Незамедлительное реагирование с момента получения заявки</t>
  </si>
  <si>
    <t>ЕД.</t>
  </si>
  <si>
    <t>6.10.</t>
  </si>
  <si>
    <t>Регулировка и наладка систем автоматики расширительных баков</t>
  </si>
  <si>
    <t>6.11.</t>
  </si>
  <si>
    <t>Проверка заземления оболочки электрокабеля, оборудования (насосы, щитовые вентиляторы и др.)</t>
  </si>
  <si>
    <t>6.12.</t>
  </si>
  <si>
    <t>Замеры сопротивления изоляции проводов, трубопроводов и восстановление цепей заземления</t>
  </si>
  <si>
    <t>раз в месяц</t>
  </si>
  <si>
    <t>6.13.</t>
  </si>
  <si>
    <t>Поверка общедомовых приборов учета горячего и холодного водоснабжения, отопления, электроснабжения</t>
  </si>
  <si>
    <t>6.14.</t>
  </si>
  <si>
    <t>Ремонт общедомовых приборов учета горячего и холодного водоснабжения, отопления, электроснабжения</t>
  </si>
  <si>
    <t>6.15.</t>
  </si>
  <si>
    <t>Обслуживание ламп-сигналов</t>
  </si>
  <si>
    <t>Круглосуточно</t>
  </si>
  <si>
    <t>6.16.</t>
  </si>
  <si>
    <t>Замена и восстановление отдельных элементов системы отопления с выполнением наладочных регулировочных работ, ликвидацией непрогревов и неисправностей в квартирах</t>
  </si>
  <si>
    <t>6.17.</t>
  </si>
  <si>
    <t>Замена и восстановление отдельных элементов системы холодного водоснабжения, при необходимости отключение и включение стояков</t>
  </si>
  <si>
    <t>6.18.</t>
  </si>
  <si>
    <t>Замена и восстановление отдельных элементов системы горячего водоснабжения, при необходимости отключение и включение стояков</t>
  </si>
  <si>
    <t>6.19.</t>
  </si>
  <si>
    <t>Замена и восстановление отдельных элементов системы канализации, в том числе ликвидация засоров, за исключением внутриквартирного сантехоборудования</t>
  </si>
  <si>
    <t>6.20.</t>
  </si>
  <si>
    <t>Замена и восстановление отдельных элементов внутридомового электрооборудования (за исключением внутриквартирных устройств и приборов)</t>
  </si>
  <si>
    <t>6.21.</t>
  </si>
  <si>
    <t>Гидропневматическая очистка системы отопления</t>
  </si>
  <si>
    <t>6.22.</t>
  </si>
  <si>
    <t>Обслуживание и ремонт АУУТЭ</t>
  </si>
  <si>
    <t>6.23.</t>
  </si>
  <si>
    <t>Обслуживание и ремонт АСКУЭ</t>
  </si>
  <si>
    <t>6.24.</t>
  </si>
  <si>
    <t>Обслуживание и ремонт насосных пунктов</t>
  </si>
  <si>
    <t>6.25.</t>
  </si>
  <si>
    <t>Обслуживание и ремонт тепловых пунктов</t>
  </si>
  <si>
    <t>6.26.</t>
  </si>
  <si>
    <t>Обслуживание и ремонт крышных газовых котельных</t>
  </si>
  <si>
    <t>6.27.</t>
  </si>
  <si>
    <t>Ремонт электрооборудования (эл. щитков, замена АВР (аварийное включение резерва) и др. работы)</t>
  </si>
  <si>
    <t>6.28.</t>
  </si>
  <si>
    <t>Техническое обслуживание светильников дежурного освещения</t>
  </si>
  <si>
    <t>6.29.</t>
  </si>
  <si>
    <t>Иное (Работы по содержанию и ремонту оборудования и систем инженерно-технического обеспечения, входящих в состав общего имущества в многоквартирном доме)</t>
  </si>
  <si>
    <t>Работы по содержанию и ремонту мусоропроводов в многоквартирном доме</t>
  </si>
  <si>
    <t>7.1.</t>
  </si>
  <si>
    <t>Восстановление работоспособности вентиляционных и промывочных устройств, мусороприемных клапанов и шиберных устройств</t>
  </si>
  <si>
    <t>7.2.</t>
  </si>
  <si>
    <t>Профилактический осмотр мусоропроводов</t>
  </si>
  <si>
    <t>7.3.</t>
  </si>
  <si>
    <t>Видеодиагностика внутренней поверхности асбестоцементных стволов мусоропровода</t>
  </si>
  <si>
    <t>7.4.</t>
  </si>
  <si>
    <t>ежедневно</t>
  </si>
  <si>
    <t>7.5.</t>
  </si>
  <si>
    <t>Мойка сменных мусоросборников</t>
  </si>
  <si>
    <t>7.6.</t>
  </si>
  <si>
    <t>Мойка нижней части ствола и шибера мусоропровода</t>
  </si>
  <si>
    <t>7.7.</t>
  </si>
  <si>
    <t>Очистка и дезинфекция всех элементов ствола мусоропровода</t>
  </si>
  <si>
    <t>7.8.</t>
  </si>
  <si>
    <t>Дезинфекция мусоросборников</t>
  </si>
  <si>
    <t>1 раз в месяц</t>
  </si>
  <si>
    <t>мусоросборник</t>
  </si>
  <si>
    <t>7.9.</t>
  </si>
  <si>
    <t>Устранение засора</t>
  </si>
  <si>
    <t>1 засор</t>
  </si>
  <si>
    <t>7.10.</t>
  </si>
  <si>
    <t>Мелкий ремонт неисправностей мусоропровода</t>
  </si>
  <si>
    <t>7.11.</t>
  </si>
  <si>
    <t>Иное (Работы по содержанию и ремонту мусоропроводов в многоквартирном доме)</t>
  </si>
  <si>
    <t>1 клапан</t>
  </si>
  <si>
    <t>Работы по содержанию и ремонту лифта (лифтов) в многоквартирном доме</t>
  </si>
  <si>
    <t>8.1</t>
  </si>
  <si>
    <t>Обслуживание лифтов и лифтового оборудования</t>
  </si>
  <si>
    <t>8.2.</t>
  </si>
  <si>
    <t>Организация системы диспетчерского контроля и обеспечение диспетчерской связи с кабиной лифта</t>
  </si>
  <si>
    <t>8.3.</t>
  </si>
  <si>
    <t>Иное (Работы по содержанию и ремонту лифта (лифтов) в многоквартирном доме)</t>
  </si>
  <si>
    <t>Работы по обеспечению требований пожарной безопасности</t>
  </si>
  <si>
    <t>9.1.</t>
  </si>
  <si>
    <t>Осмотр пожарной сигнализации и средств пожаротушения</t>
  </si>
  <si>
    <t>9.2.</t>
  </si>
  <si>
    <t>Обслуживание систем дымоудаления и противопожарной автоматики</t>
  </si>
  <si>
    <t>9.3.</t>
  </si>
  <si>
    <t>Замена и восстановление работоспособности элементов пожаротушения (трубопроводов, включая ввод и стояки пожарного водопровода)</t>
  </si>
  <si>
    <t>9.4.</t>
  </si>
  <si>
    <t>Иное (Работы по обеспечению требований пожарной безопасности)</t>
  </si>
  <si>
    <t>Работы по содержанию и ремонту систем вентиляции</t>
  </si>
  <si>
    <t>10.1.</t>
  </si>
  <si>
    <t>Проверка наличия тяги в дымоходах, вентиляционных каналах</t>
  </si>
  <si>
    <t>10.2.</t>
  </si>
  <si>
    <t>Регулировка и наладка систем вентиляции</t>
  </si>
  <si>
    <t>10.3.</t>
  </si>
  <si>
    <t>Замена и восстановление работоспособности отдельных общедомовых элементов</t>
  </si>
  <si>
    <t>10.4.</t>
  </si>
  <si>
    <t>Иное (Работы по содержанию и ремонту систем вентиляции)</t>
  </si>
  <si>
    <t>Работы по содержанию и ремонту систем внутридомового газового оборудования</t>
  </si>
  <si>
    <t>11.1.</t>
  </si>
  <si>
    <t>Проверка состояния системы внутридомового газового оборудования и ее отдельных элементов</t>
  </si>
  <si>
    <t>11.2.</t>
  </si>
  <si>
    <t>Замена и восстановление работоспособности отдельных элементов системы внутридомового газового оборудования</t>
  </si>
  <si>
    <t>11.3.</t>
  </si>
  <si>
    <t>Иное (Работы по содержанию и ремонту систем внутридомового газового оборудования)</t>
  </si>
  <si>
    <t>Обеспечение устранения аварий на внутридомовых инженерных системах в многоквартирном доме</t>
  </si>
  <si>
    <t>12.1.</t>
  </si>
  <si>
    <t>Устранение аварии</t>
  </si>
  <si>
    <t>12.2.</t>
  </si>
  <si>
    <t>Выполнение заявок населения</t>
  </si>
  <si>
    <t>12.3.</t>
  </si>
  <si>
    <t>Иное (Обеспечение устранения аварий на внутридомовых инженерных системах в многоквартирном доме)</t>
  </si>
  <si>
    <t>Расход электроэнергии, потребленной на дежурное освещение мест общего пользования и работу лифтов (общедомовые нужды)</t>
  </si>
  <si>
    <t>Расход воды на общедомовые нужды</t>
  </si>
  <si>
    <t>Проведение дератизации и дезинсекции помещений, входящих в состав общего имущества в многоквартирном доме</t>
  </si>
  <si>
    <t>15.1.</t>
  </si>
  <si>
    <t>Дератизация</t>
  </si>
  <si>
    <t>15.2.</t>
  </si>
  <si>
    <t>Дезинсекция</t>
  </si>
  <si>
    <t>Прочие работы и услуги по содержанию и ремонту общего имущества в многоквартирном доме</t>
  </si>
  <si>
    <t>16.1.</t>
  </si>
  <si>
    <t>Техническая инвентаризация</t>
  </si>
  <si>
    <t>16.2.</t>
  </si>
  <si>
    <t>Техническое обслуживание систем дистанционного снятия показаний индивидуальных приборов учета (водопотребления и электроэнергии)</t>
  </si>
  <si>
    <t>16.3.</t>
  </si>
  <si>
    <t>Иное (Прочие работы и услуги по содержанию и ремонту общего имущества в многоквартирном доме)</t>
  </si>
  <si>
    <t>Работы по содержанию земельного участка с элементами озеленения и благоустройства, иными объектами, предназначенными для обслуживания и эксплуатации многоквартирного дома</t>
  </si>
  <si>
    <t>17.1.</t>
  </si>
  <si>
    <t>Подметание земельного участка в летний период</t>
  </si>
  <si>
    <t>17.2.</t>
  </si>
  <si>
    <t>Полив тротуаров</t>
  </si>
  <si>
    <t>17.3.</t>
  </si>
  <si>
    <t>Уборка мусора с газона, очистка урн</t>
  </si>
  <si>
    <t>17.4.</t>
  </si>
  <si>
    <t>Уборка мусора на контейнерных площадках</t>
  </si>
  <si>
    <t>17.5.</t>
  </si>
  <si>
    <t>Полив газонов</t>
  </si>
  <si>
    <t>17.6.</t>
  </si>
  <si>
    <t>Стрижка газонов</t>
  </si>
  <si>
    <t>17.7.</t>
  </si>
  <si>
    <t>Подрезка деревьев и кустов</t>
  </si>
  <si>
    <t>17.8.</t>
  </si>
  <si>
    <t>Очистка и ремонт детских и спортивных площадок, элементов благоустройства</t>
  </si>
  <si>
    <t>17.9.</t>
  </si>
  <si>
    <t>Сдвижка и подметание снега</t>
  </si>
  <si>
    <t>17.10.</t>
  </si>
  <si>
    <t>Ликвидация скользкости</t>
  </si>
  <si>
    <t>17.11.</t>
  </si>
  <si>
    <t>Иное (Работы по содержанию земельного участка с элементами озеленения и благоустройства, иными объектами, предназначенными для обслуживания и эксплуатации многоквартирного дома)</t>
  </si>
  <si>
    <t>Итого по факту:</t>
  </si>
  <si>
    <t>Справочно: Планово-нормативные расходы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</si>
</sst>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1"/>
      <color rgb="FF333333"/>
      <name val="Helvetica"/>
      <family val="2"/>
    </font>
    <font>
      <sz val="11"/>
      <color rgb="FF333333"/>
      <name val="Helvetica"/>
      <family val="2"/>
    </font>
    <font>
      <b/>
      <sz val="11"/>
      <color theme="1"/>
      <name val="Calibri"/>
      <family val="2"/>
      <scheme val="minor"/>
    </font>
    <font>
      <sz val="11"/>
      <name val="Helvetica"/>
      <family val="2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rgb="FF333333"/>
      <name val="Helvetica"/>
      <family val="2"/>
    </font>
    <font>
      <b/>
      <sz val="11"/>
      <name val="Helvetica"/>
      <family val="2"/>
    </font>
    <font>
      <b/>
      <sz val="11"/>
      <name val="Calibri"/>
      <family val="2"/>
      <scheme val="minor"/>
    </font>
    <font>
      <b/>
      <sz val="16"/>
      <color rgb="FF333333"/>
      <name val="Helvetica"/>
      <family val="2"/>
    </font>
    <font>
      <b/>
      <sz val="16"/>
      <color theme="1"/>
      <name val="Calibri"/>
      <family val="2"/>
      <charset val="204"/>
      <scheme val="minor"/>
    </font>
    <font>
      <sz val="16"/>
      <color rgb="FF333333"/>
      <name val="Helvetica"/>
      <family val="2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6" fillId="0" borderId="0"/>
  </cellStyleXfs>
  <cellXfs count="49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/>
    <xf numFmtId="0" fontId="5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/>
    </xf>
    <xf numFmtId="0" fontId="6" fillId="0" borderId="1" xfId="0" applyFont="1" applyBorder="1"/>
    <xf numFmtId="164" fontId="6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2" fontId="5" fillId="0" borderId="1" xfId="0" applyNumberFormat="1" applyFont="1" applyBorder="1" applyAlignment="1">
      <alignment vertical="center" wrapText="1"/>
    </xf>
    <xf numFmtId="164" fontId="0" fillId="0" borderId="1" xfId="0" applyNumberForma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 wrapText="1"/>
    </xf>
    <xf numFmtId="4" fontId="0" fillId="0" borderId="0" xfId="0" applyNumberFormat="1"/>
    <xf numFmtId="0" fontId="7" fillId="0" borderId="1" xfId="0" applyFont="1" applyBorder="1" applyAlignment="1">
      <alignment vertical="center" wrapText="1"/>
    </xf>
    <xf numFmtId="2" fontId="7" fillId="0" borderId="1" xfId="0" applyNumberFormat="1" applyFont="1" applyBorder="1" applyAlignment="1">
      <alignment vertical="center" wrapText="1"/>
    </xf>
    <xf numFmtId="0" fontId="8" fillId="0" borderId="2" xfId="0" applyFont="1" applyBorder="1"/>
    <xf numFmtId="0" fontId="8" fillId="0" borderId="0" xfId="0" applyFont="1"/>
    <xf numFmtId="49" fontId="8" fillId="0" borderId="2" xfId="0" applyNumberFormat="1" applyFont="1" applyBorder="1"/>
    <xf numFmtId="0" fontId="0" fillId="0" borderId="2" xfId="0" applyBorder="1"/>
    <xf numFmtId="0" fontId="0" fillId="0" borderId="1" xfId="0" applyBorder="1" applyAlignment="1">
      <alignment horizontal="center" vertical="center"/>
    </xf>
    <xf numFmtId="49" fontId="0" fillId="0" borderId="2" xfId="0" applyNumberFormat="1" applyBorder="1"/>
    <xf numFmtId="49" fontId="4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49" fontId="0" fillId="0" borderId="1" xfId="0" applyNumberFormat="1" applyBorder="1"/>
    <xf numFmtId="0" fontId="1" fillId="0" borderId="1" xfId="0" applyFont="1" applyBorder="1"/>
    <xf numFmtId="16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/>
    <xf numFmtId="0" fontId="9" fillId="0" borderId="1" xfId="0" applyFont="1" applyBorder="1" applyAlignment="1">
      <alignment horizontal="center" vertical="center"/>
    </xf>
    <xf numFmtId="0" fontId="8" fillId="0" borderId="0" xfId="0" applyFont="1" applyAlignment="1">
      <alignment wrapText="1"/>
    </xf>
    <xf numFmtId="0" fontId="0" fillId="0" borderId="0" xfId="0" applyAlignment="1">
      <alignment wrapText="1"/>
    </xf>
    <xf numFmtId="0" fontId="10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11" fillId="0" borderId="1" xfId="0" applyNumberFormat="1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/>
    <xf numFmtId="0" fontId="13" fillId="0" borderId="0" xfId="0" applyFont="1" applyAlignment="1">
      <alignment vertical="center" wrapText="1"/>
    </xf>
    <xf numFmtId="164" fontId="14" fillId="0" borderId="0" xfId="0" applyNumberFormat="1" applyFont="1"/>
    <xf numFmtId="49" fontId="0" fillId="0" borderId="0" xfId="0" applyNumberFormat="1"/>
    <xf numFmtId="0" fontId="15" fillId="0" borderId="0" xfId="0" applyFont="1" applyAlignment="1">
      <alignment vertical="center" wrapText="1"/>
    </xf>
    <xf numFmtId="165" fontId="0" fillId="0" borderId="0" xfId="0" applyNumberForma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4;&#1090;&#1095;&#1077;&#1090;%20&#1087;&#1086;&#1088;&#1090;&#1072;&#1083;&#1100;&#1085;&#1072;&#1103;%20&#1092;&#1086;&#1088;&#1084;&#1072;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авка"/>
      <sheetName val="ДУиППАиАПСиСОУЭ"/>
      <sheetName val="Аварийка"/>
      <sheetName val="МосГАЗ"/>
      <sheetName val="Мослифт"/>
      <sheetName val="МЭС"/>
      <sheetName val="МВК"/>
      <sheetName val="убор пл без уд"/>
      <sheetName val="убор пл лифт"/>
      <sheetName val="убр пл все уд"/>
      <sheetName val="3П7_17"/>
      <sheetName val="5П8"/>
      <sheetName val="5П18"/>
      <sheetName val="6П4"/>
      <sheetName val="6П6"/>
      <sheetName val="6П7"/>
      <sheetName val="6П9"/>
      <sheetName val="6П12"/>
      <sheetName val="6П13"/>
      <sheetName val="6П16Ак1"/>
      <sheetName val="6П16Ак2"/>
      <sheetName val="6П17"/>
      <sheetName val="7П16к1"/>
      <sheetName val="7П2к3"/>
      <sheetName val="7П2к5"/>
      <sheetName val="7П3_9"/>
      <sheetName val="7П6к1"/>
      <sheetName val="7П6к3"/>
      <sheetName val="8П13"/>
      <sheetName val="8П14к2"/>
      <sheetName val="9П1к1"/>
      <sheetName val="9П1к2"/>
      <sheetName val="9П1к3"/>
      <sheetName val="9П3к3"/>
      <sheetName val="9П5"/>
      <sheetName val="9П5к2"/>
      <sheetName val="9П5к3"/>
      <sheetName val="9П7"/>
      <sheetName val="9П13к2"/>
      <sheetName val="Ип-т69_2"/>
      <sheetName val="Ип-т71"/>
      <sheetName val="Изм77к1"/>
      <sheetName val="Перв44_20"/>
      <sheetName val="Перв46"/>
      <sheetName val="Перв52"/>
      <sheetName val="П56"/>
      <sheetName val="П58к1"/>
      <sheetName val="П58Б"/>
      <sheetName val="П60"/>
      <sheetName val="П60к1"/>
      <sheetName val="НП1"/>
      <sheetName val="НП3"/>
      <sheetName val="НП5"/>
      <sheetName val="НП7"/>
      <sheetName val="НП8"/>
      <sheetName val="НП10"/>
      <sheetName val="НП11"/>
      <sheetName val="НП12Б"/>
      <sheetName val="НП13"/>
      <sheetName val="НП19А"/>
    </sheetNames>
    <sheetDataSet>
      <sheetData sheetId="0">
        <row r="2">
          <cell r="B2" t="str">
            <v>за 2025г.</v>
          </cell>
        </row>
        <row r="14">
          <cell r="B14" t="str">
            <v>Парковая 6-я ул. д.16А к.2</v>
          </cell>
          <cell r="H14">
            <v>645020.04</v>
          </cell>
        </row>
      </sheetData>
      <sheetData sheetId="1"/>
      <sheetData sheetId="2">
        <row r="14">
          <cell r="F14">
            <v>568.84</v>
          </cell>
        </row>
      </sheetData>
      <sheetData sheetId="3">
        <row r="14">
          <cell r="F14">
            <v>26</v>
          </cell>
          <cell r="G14">
            <v>758.14461538461535</v>
          </cell>
        </row>
      </sheetData>
      <sheetData sheetId="4"/>
      <sheetData sheetId="5">
        <row r="14">
          <cell r="R14">
            <v>44577.96</v>
          </cell>
        </row>
      </sheetData>
      <sheetData sheetId="6">
        <row r="14">
          <cell r="T14">
            <v>20531.196</v>
          </cell>
        </row>
      </sheetData>
      <sheetData sheetId="7">
        <row r="7">
          <cell r="F7">
            <v>259.31</v>
          </cell>
          <cell r="L7">
            <v>72.599999999999994</v>
          </cell>
        </row>
        <row r="9">
          <cell r="F9">
            <v>197.84</v>
          </cell>
          <cell r="L9">
            <v>108.89999999999999</v>
          </cell>
        </row>
        <row r="11">
          <cell r="F11">
            <v>593.53</v>
          </cell>
          <cell r="L11">
            <v>72.599999999999994</v>
          </cell>
        </row>
        <row r="13">
          <cell r="F13">
            <v>479.04</v>
          </cell>
          <cell r="L13">
            <v>108.89999999999999</v>
          </cell>
        </row>
        <row r="15">
          <cell r="F15">
            <v>2105.4299999999998</v>
          </cell>
          <cell r="L15">
            <v>22.02</v>
          </cell>
        </row>
        <row r="17">
          <cell r="F17">
            <v>928.61</v>
          </cell>
          <cell r="L17">
            <v>98.8</v>
          </cell>
        </row>
        <row r="18">
          <cell r="F18">
            <v>546.26</v>
          </cell>
          <cell r="L18">
            <v>14</v>
          </cell>
        </row>
        <row r="19">
          <cell r="F19">
            <v>1379.82</v>
          </cell>
          <cell r="L19">
            <v>14.4</v>
          </cell>
        </row>
        <row r="20">
          <cell r="F20">
            <v>1348.41</v>
          </cell>
          <cell r="L20">
            <v>5.5</v>
          </cell>
        </row>
        <row r="22">
          <cell r="F22">
            <v>1694.83</v>
          </cell>
          <cell r="L22">
            <v>8.4</v>
          </cell>
        </row>
        <row r="23">
          <cell r="F23">
            <v>832.62</v>
          </cell>
          <cell r="L23">
            <v>10</v>
          </cell>
        </row>
        <row r="24">
          <cell r="F24">
            <v>669.95</v>
          </cell>
          <cell r="L24">
            <v>6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K1160"/>
  <sheetViews>
    <sheetView tabSelected="1" view="pageBreakPreview" zoomScaleNormal="100" zoomScaleSheetLayoutView="100" workbookViewId="0"/>
  </sheetViews>
  <sheetFormatPr defaultRowHeight="14.4" x14ac:dyDescent="0.3"/>
  <cols>
    <col min="1" max="1" width="11" customWidth="1"/>
    <col min="2" max="2" width="49.88671875" customWidth="1"/>
    <col min="4" max="4" width="21.109375" customWidth="1"/>
    <col min="5" max="5" width="14.5546875" customWidth="1"/>
    <col min="6" max="6" width="13.33203125" customWidth="1"/>
    <col min="7" max="7" width="15.88671875" customWidth="1"/>
    <col min="8" max="8" width="22.44140625" customWidth="1"/>
    <col min="9" max="9" width="21.33203125" customWidth="1"/>
    <col min="10" max="10" width="10.109375" bestFit="1" customWidth="1"/>
    <col min="11" max="11" width="58.88671875" customWidth="1"/>
  </cols>
  <sheetData>
    <row r="2" spans="1:10" ht="23.4" x14ac:dyDescent="0.45">
      <c r="A2" s="1" t="s">
        <v>0</v>
      </c>
      <c r="B2" s="1"/>
      <c r="C2" s="1"/>
      <c r="D2" s="1"/>
      <c r="E2" s="1"/>
      <c r="F2" s="1"/>
      <c r="G2" s="1"/>
      <c r="H2" s="1"/>
      <c r="I2" s="1"/>
    </row>
    <row r="3" spans="1:10" ht="23.4" x14ac:dyDescent="0.45">
      <c r="A3" s="1" t="str">
        <f>[1]Ставка!B2</f>
        <v>за 2025г.</v>
      </c>
      <c r="B3" s="1"/>
      <c r="C3" s="1"/>
      <c r="D3" s="1"/>
      <c r="E3" s="1"/>
      <c r="F3" s="1"/>
      <c r="G3" s="1"/>
      <c r="H3" s="1"/>
      <c r="I3" s="1"/>
    </row>
    <row r="4" spans="1:10" ht="23.4" x14ac:dyDescent="0.45">
      <c r="A4" s="2" t="s">
        <v>1</v>
      </c>
      <c r="B4" s="2"/>
      <c r="C4" s="2"/>
      <c r="D4" s="2"/>
      <c r="E4" s="2"/>
      <c r="F4" s="2"/>
      <c r="G4" s="2"/>
      <c r="H4" s="2"/>
      <c r="I4" s="3" t="str">
        <f>[1]Ставка!B14</f>
        <v>Парковая 6-я ул. д.16А к.2</v>
      </c>
    </row>
    <row r="6" spans="1:10" ht="69" x14ac:dyDescent="0.3">
      <c r="A6" s="4" t="s">
        <v>2</v>
      </c>
      <c r="B6" s="4" t="s">
        <v>3</v>
      </c>
      <c r="C6" s="5" t="s">
        <v>4</v>
      </c>
      <c r="D6" s="5"/>
      <c r="E6" s="4" t="s">
        <v>5</v>
      </c>
      <c r="F6" s="4" t="s">
        <v>6</v>
      </c>
      <c r="G6" s="4" t="s">
        <v>7</v>
      </c>
      <c r="H6" s="4" t="s">
        <v>8</v>
      </c>
      <c r="I6" s="4" t="s">
        <v>9</v>
      </c>
    </row>
    <row r="7" spans="1:10" ht="27.6" x14ac:dyDescent="0.3">
      <c r="A7" s="6">
        <v>1</v>
      </c>
      <c r="B7" s="7" t="s">
        <v>10</v>
      </c>
      <c r="C7" s="8"/>
      <c r="D7" s="9"/>
      <c r="E7" s="9"/>
      <c r="F7" s="9"/>
      <c r="G7" s="9"/>
      <c r="H7" s="10">
        <f>H193*0.1</f>
        <v>64.502003999999999</v>
      </c>
      <c r="I7" s="9" t="s">
        <v>11</v>
      </c>
    </row>
    <row r="8" spans="1:10" ht="41.4" x14ac:dyDescent="0.3">
      <c r="A8" s="6">
        <v>2</v>
      </c>
      <c r="B8" s="7" t="s">
        <v>12</v>
      </c>
      <c r="C8" s="11"/>
      <c r="D8" s="7"/>
      <c r="E8" s="7"/>
      <c r="F8" s="7"/>
      <c r="G8" s="7"/>
      <c r="H8" s="12">
        <f>H9+H10+H11+H12+H13+H14+H17+H18+H29+H33+H36+H37+H38+H39</f>
        <v>215.762053662</v>
      </c>
      <c r="I8" s="9"/>
    </row>
    <row r="9" spans="1:10" ht="41.4" x14ac:dyDescent="0.3">
      <c r="A9" s="13" t="s">
        <v>13</v>
      </c>
      <c r="B9" s="9" t="s">
        <v>14</v>
      </c>
      <c r="C9" s="8">
        <v>299</v>
      </c>
      <c r="D9" s="9" t="s">
        <v>15</v>
      </c>
      <c r="E9" s="9" t="s">
        <v>16</v>
      </c>
      <c r="F9" s="14">
        <f>'[1]убор пл без уд'!L7</f>
        <v>72.599999999999994</v>
      </c>
      <c r="G9" s="15">
        <f>'[1]убор пл без уд'!F7/100</f>
        <v>2.5931000000000002</v>
      </c>
      <c r="H9" s="16">
        <f>C9*F9*G9/1000</f>
        <v>56.289458939999996</v>
      </c>
      <c r="I9" s="9" t="s">
        <v>11</v>
      </c>
    </row>
    <row r="10" spans="1:10" ht="27.6" x14ac:dyDescent="0.3">
      <c r="A10" s="13" t="s">
        <v>17</v>
      </c>
      <c r="B10" s="9" t="s">
        <v>18</v>
      </c>
      <c r="C10" s="8">
        <v>104</v>
      </c>
      <c r="D10" s="9" t="s">
        <v>19</v>
      </c>
      <c r="E10" s="9" t="s">
        <v>16</v>
      </c>
      <c r="F10" s="14">
        <f>'[1]убор пл без уд'!L9</f>
        <v>108.89999999999999</v>
      </c>
      <c r="G10" s="15">
        <f>'[1]убор пл без уд'!F9/100</f>
        <v>1.9783999999999999</v>
      </c>
      <c r="H10" s="16">
        <f t="shared" ref="H10:H17" si="0">C10*F10*G10/1000</f>
        <v>22.406567039999999</v>
      </c>
      <c r="I10" s="9" t="s">
        <v>11</v>
      </c>
    </row>
    <row r="11" spans="1:10" ht="27.6" x14ac:dyDescent="0.3">
      <c r="A11" s="13" t="s">
        <v>20</v>
      </c>
      <c r="B11" s="9" t="s">
        <v>21</v>
      </c>
      <c r="C11" s="8"/>
      <c r="D11" s="9" t="s">
        <v>22</v>
      </c>
      <c r="E11" s="9" t="s">
        <v>16</v>
      </c>
      <c r="F11" s="9"/>
      <c r="G11" s="15"/>
      <c r="H11" s="16">
        <f t="shared" si="0"/>
        <v>0</v>
      </c>
      <c r="I11" s="9" t="s">
        <v>11</v>
      </c>
    </row>
    <row r="12" spans="1:10" ht="27.6" x14ac:dyDescent="0.3">
      <c r="A12" s="13" t="s">
        <v>23</v>
      </c>
      <c r="B12" s="9" t="s">
        <v>24</v>
      </c>
      <c r="C12" s="8"/>
      <c r="D12" s="9" t="s">
        <v>22</v>
      </c>
      <c r="E12" s="9" t="s">
        <v>25</v>
      </c>
      <c r="F12" s="9"/>
      <c r="G12" s="15"/>
      <c r="H12" s="16">
        <f t="shared" si="0"/>
        <v>0</v>
      </c>
      <c r="I12" s="9" t="s">
        <v>11</v>
      </c>
    </row>
    <row r="13" spans="1:10" ht="27.6" x14ac:dyDescent="0.3">
      <c r="A13" s="13" t="s">
        <v>26</v>
      </c>
      <c r="B13" s="9" t="s">
        <v>27</v>
      </c>
      <c r="C13" s="8"/>
      <c r="D13" s="9" t="s">
        <v>22</v>
      </c>
      <c r="E13" s="9" t="s">
        <v>16</v>
      </c>
      <c r="F13" s="9"/>
      <c r="G13" s="15"/>
      <c r="H13" s="16">
        <f t="shared" si="0"/>
        <v>0</v>
      </c>
      <c r="I13" s="9" t="s">
        <v>11</v>
      </c>
    </row>
    <row r="14" spans="1:10" x14ac:dyDescent="0.3">
      <c r="A14" s="13" t="s">
        <v>28</v>
      </c>
      <c r="B14" s="9" t="s">
        <v>29</v>
      </c>
      <c r="C14" s="8"/>
      <c r="D14" s="9"/>
      <c r="E14" s="9"/>
      <c r="F14" s="9"/>
      <c r="G14" s="9"/>
      <c r="H14" s="17">
        <f>H15+H16</f>
        <v>22.861856159999999</v>
      </c>
      <c r="I14" s="9"/>
    </row>
    <row r="15" spans="1:10" ht="27.6" x14ac:dyDescent="0.3">
      <c r="A15" s="13" t="s">
        <v>30</v>
      </c>
      <c r="B15" s="9" t="s">
        <v>31</v>
      </c>
      <c r="C15" s="8">
        <v>24</v>
      </c>
      <c r="D15" s="9" t="s">
        <v>32</v>
      </c>
      <c r="E15" s="9" t="s">
        <v>33</v>
      </c>
      <c r="F15" s="14">
        <f>'[1]убор пл без уд'!L11</f>
        <v>72.599999999999994</v>
      </c>
      <c r="G15" s="15">
        <f>'[1]убор пл без уд'!F11/100</f>
        <v>5.9352999999999998</v>
      </c>
      <c r="H15" s="16">
        <f t="shared" si="0"/>
        <v>10.341666719999999</v>
      </c>
      <c r="I15" s="9" t="s">
        <v>11</v>
      </c>
    </row>
    <row r="16" spans="1:10" ht="27.6" x14ac:dyDescent="0.3">
      <c r="A16" s="13" t="s">
        <v>34</v>
      </c>
      <c r="B16" s="9" t="s">
        <v>35</v>
      </c>
      <c r="C16" s="8">
        <v>24</v>
      </c>
      <c r="D16" s="9" t="s">
        <v>32</v>
      </c>
      <c r="E16" s="9" t="s">
        <v>33</v>
      </c>
      <c r="F16" s="14">
        <f>'[1]убор пл без уд'!L13</f>
        <v>108.89999999999999</v>
      </c>
      <c r="G16" s="15">
        <f>'[1]убор пл без уд'!F13/100</f>
        <v>4.7904</v>
      </c>
      <c r="H16" s="16">
        <f t="shared" si="0"/>
        <v>12.520189439999999</v>
      </c>
      <c r="I16" s="9" t="s">
        <v>11</v>
      </c>
      <c r="J16" s="18"/>
    </row>
    <row r="17" spans="1:11" ht="27.6" x14ac:dyDescent="0.3">
      <c r="A17" s="13" t="s">
        <v>36</v>
      </c>
      <c r="B17" s="9" t="s">
        <v>37</v>
      </c>
      <c r="C17" s="8">
        <v>2</v>
      </c>
      <c r="D17" s="9" t="s">
        <v>38</v>
      </c>
      <c r="E17" s="9" t="s">
        <v>33</v>
      </c>
      <c r="F17" s="9">
        <f>'[1]убор пл без уд'!L15</f>
        <v>22.02</v>
      </c>
      <c r="G17" s="15">
        <f>'[1]убор пл без уд'!F15/100</f>
        <v>21.054299999999998</v>
      </c>
      <c r="H17" s="16">
        <f t="shared" si="0"/>
        <v>0.92723137199999983</v>
      </c>
      <c r="I17" s="9" t="s">
        <v>11</v>
      </c>
    </row>
    <row r="18" spans="1:11" x14ac:dyDescent="0.3">
      <c r="A18" s="13" t="s">
        <v>39</v>
      </c>
      <c r="B18" s="9" t="s">
        <v>40</v>
      </c>
      <c r="C18" s="8"/>
      <c r="D18" s="9"/>
      <c r="E18" s="9"/>
      <c r="F18" s="9"/>
      <c r="G18" s="15"/>
      <c r="H18" s="16">
        <f>H19+H20+H21+H22+H23+H24+H25+H26+H27+H28</f>
        <v>1.67499015</v>
      </c>
      <c r="I18" s="9"/>
    </row>
    <row r="19" spans="1:11" ht="27.6" x14ac:dyDescent="0.3">
      <c r="A19" s="13" t="s">
        <v>41</v>
      </c>
      <c r="B19" s="9" t="s">
        <v>42</v>
      </c>
      <c r="C19" s="8">
        <v>1</v>
      </c>
      <c r="D19" s="19" t="s">
        <v>43</v>
      </c>
      <c r="E19" s="19" t="s">
        <v>33</v>
      </c>
      <c r="F19" s="19">
        <f>'[1]убор пл без уд'!L17</f>
        <v>98.8</v>
      </c>
      <c r="G19" s="20">
        <f>'[1]убор пл без уд'!F17/100</f>
        <v>9.2860999999999994</v>
      </c>
      <c r="H19" s="16">
        <f>C19*F19*G19/1000</f>
        <v>0.91746667999999987</v>
      </c>
      <c r="I19" s="9" t="s">
        <v>11</v>
      </c>
    </row>
    <row r="20" spans="1:11" ht="27.6" x14ac:dyDescent="0.3">
      <c r="A20" s="13" t="s">
        <v>44</v>
      </c>
      <c r="B20" s="9" t="s">
        <v>45</v>
      </c>
      <c r="C20" s="8">
        <v>1</v>
      </c>
      <c r="D20" s="9" t="s">
        <v>43</v>
      </c>
      <c r="E20" s="9" t="s">
        <v>46</v>
      </c>
      <c r="F20" s="9">
        <f>'[1]убор пл без уд'!L18</f>
        <v>14</v>
      </c>
      <c r="G20" s="15">
        <f>'[1]убор пл без уд'!F18/100</f>
        <v>5.4626000000000001</v>
      </c>
      <c r="H20" s="16">
        <f>C20*F20*G20/1000</f>
        <v>7.64764E-2</v>
      </c>
      <c r="I20" s="9" t="s">
        <v>11</v>
      </c>
    </row>
    <row r="21" spans="1:11" ht="27.6" x14ac:dyDescent="0.3">
      <c r="A21" s="13" t="s">
        <v>47</v>
      </c>
      <c r="B21" s="9" t="s">
        <v>48</v>
      </c>
      <c r="C21" s="8">
        <v>1</v>
      </c>
      <c r="D21" s="9" t="s">
        <v>43</v>
      </c>
      <c r="E21" s="9" t="s">
        <v>16</v>
      </c>
      <c r="F21" s="9">
        <f>'[1]убор пл без уд'!L19</f>
        <v>14.4</v>
      </c>
      <c r="G21" s="15">
        <f>'[1]убор пл без уд'!F19/100</f>
        <v>13.7982</v>
      </c>
      <c r="H21" s="16">
        <f>C21*F21*G21/1000</f>
        <v>0.19869408</v>
      </c>
      <c r="I21" s="9" t="s">
        <v>11</v>
      </c>
    </row>
    <row r="22" spans="1:11" ht="27.6" x14ac:dyDescent="0.3">
      <c r="A22" s="13" t="s">
        <v>49</v>
      </c>
      <c r="B22" s="9" t="s">
        <v>50</v>
      </c>
      <c r="C22" s="8">
        <v>1</v>
      </c>
      <c r="D22" s="9" t="s">
        <v>51</v>
      </c>
      <c r="E22" s="9" t="s">
        <v>16</v>
      </c>
      <c r="F22" s="9">
        <f>'[1]убор пл без уд'!L20</f>
        <v>5.5</v>
      </c>
      <c r="G22" s="15">
        <f>'[1]убор пл без уд'!F20/100</f>
        <v>13.484100000000002</v>
      </c>
      <c r="H22" s="16">
        <f>C22*F22*G22/1000</f>
        <v>7.4162550000000008E-2</v>
      </c>
      <c r="I22" s="9" t="s">
        <v>11</v>
      </c>
    </row>
    <row r="23" spans="1:11" x14ac:dyDescent="0.3">
      <c r="A23" s="13" t="s">
        <v>52</v>
      </c>
      <c r="B23" s="9" t="s">
        <v>53</v>
      </c>
      <c r="C23" s="8"/>
      <c r="D23" s="9"/>
      <c r="E23" s="9" t="s">
        <v>46</v>
      </c>
      <c r="F23" s="9">
        <v>0</v>
      </c>
      <c r="G23" s="9">
        <v>0</v>
      </c>
      <c r="H23" s="8"/>
      <c r="I23" s="9"/>
    </row>
    <row r="24" spans="1:11" x14ac:dyDescent="0.3">
      <c r="A24" s="13" t="s">
        <v>54</v>
      </c>
      <c r="B24" s="9" t="s">
        <v>55</v>
      </c>
      <c r="C24" s="8">
        <v>1</v>
      </c>
      <c r="D24" s="9"/>
      <c r="E24" s="9" t="s">
        <v>33</v>
      </c>
      <c r="F24" s="9"/>
      <c r="G24" s="15"/>
      <c r="H24" s="16">
        <f>C24*F24*G24/1000</f>
        <v>0</v>
      </c>
      <c r="I24" s="9"/>
    </row>
    <row r="25" spans="1:11" ht="27.6" x14ac:dyDescent="0.3">
      <c r="A25" s="13" t="s">
        <v>56</v>
      </c>
      <c r="B25" s="9" t="s">
        <v>57</v>
      </c>
      <c r="C25" s="8">
        <v>2</v>
      </c>
      <c r="D25" s="9" t="s">
        <v>58</v>
      </c>
      <c r="E25" s="9" t="s">
        <v>16</v>
      </c>
      <c r="F25" s="9">
        <f>'[1]убор пл без уд'!L22</f>
        <v>8.4</v>
      </c>
      <c r="G25" s="15">
        <f>'[1]убор пл без уд'!F22/100</f>
        <v>16.9483</v>
      </c>
      <c r="H25" s="16">
        <f>C25*F25*G25/1000</f>
        <v>0.28473144</v>
      </c>
      <c r="I25" s="9" t="s">
        <v>11</v>
      </c>
    </row>
    <row r="26" spans="1:11" ht="27.6" x14ac:dyDescent="0.3">
      <c r="A26" s="13" t="s">
        <v>59</v>
      </c>
      <c r="B26" s="9" t="s">
        <v>60</v>
      </c>
      <c r="C26" s="8">
        <v>1</v>
      </c>
      <c r="D26" s="9" t="s">
        <v>43</v>
      </c>
      <c r="E26" s="9" t="s">
        <v>16</v>
      </c>
      <c r="F26" s="9">
        <f>'[1]убор пл без уд'!L23</f>
        <v>10</v>
      </c>
      <c r="G26" s="15">
        <f>'[1]убор пл без уд'!F23/100</f>
        <v>8.3262</v>
      </c>
      <c r="H26" s="16">
        <f>C26*F26*G26/1000</f>
        <v>8.3262000000000003E-2</v>
      </c>
      <c r="I26" s="9" t="s">
        <v>11</v>
      </c>
    </row>
    <row r="27" spans="1:11" ht="27.6" x14ac:dyDescent="0.3">
      <c r="A27" s="13" t="s">
        <v>61</v>
      </c>
      <c r="B27" s="9" t="s">
        <v>62</v>
      </c>
      <c r="C27" s="8">
        <v>1</v>
      </c>
      <c r="D27" s="9" t="s">
        <v>43</v>
      </c>
      <c r="E27" s="9" t="s">
        <v>16</v>
      </c>
      <c r="F27" s="9">
        <f>'[1]убор пл без уд'!L24</f>
        <v>6</v>
      </c>
      <c r="G27" s="15">
        <f>'[1]убор пл без уд'!F24/100</f>
        <v>6.6995000000000005</v>
      </c>
      <c r="H27" s="16">
        <f>C27*F27*G27/1000</f>
        <v>4.0197000000000004E-2</v>
      </c>
      <c r="I27" s="9" t="s">
        <v>11</v>
      </c>
    </row>
    <row r="28" spans="1:11" x14ac:dyDescent="0.3">
      <c r="A28" s="13" t="s">
        <v>63</v>
      </c>
      <c r="B28" s="9" t="s">
        <v>64</v>
      </c>
      <c r="C28" s="8"/>
      <c r="D28" s="9"/>
      <c r="E28" s="9" t="s">
        <v>16</v>
      </c>
      <c r="F28" s="9"/>
      <c r="G28" s="15"/>
      <c r="H28" s="16">
        <f>C28*F28*G28/1000</f>
        <v>0</v>
      </c>
      <c r="I28" s="9"/>
    </row>
    <row r="29" spans="1:11" ht="21" x14ac:dyDescent="0.4">
      <c r="A29" s="13" t="s">
        <v>65</v>
      </c>
      <c r="B29" s="9" t="s">
        <v>66</v>
      </c>
      <c r="C29" s="8"/>
      <c r="D29" s="9"/>
      <c r="E29" s="9"/>
      <c r="F29" s="9"/>
      <c r="G29" s="9"/>
      <c r="H29" s="17">
        <f>H30+H31+H32</f>
        <v>111.60195</v>
      </c>
      <c r="I29" s="9"/>
      <c r="J29" s="21"/>
      <c r="K29" s="22"/>
    </row>
    <row r="30" spans="1:11" ht="27.6" x14ac:dyDescent="0.4">
      <c r="A30" s="13" t="s">
        <v>67</v>
      </c>
      <c r="B30" s="9" t="s">
        <v>68</v>
      </c>
      <c r="C30" s="8">
        <v>1</v>
      </c>
      <c r="D30" s="9" t="s">
        <v>69</v>
      </c>
      <c r="E30" s="9" t="s">
        <v>33</v>
      </c>
      <c r="F30" s="9">
        <v>0</v>
      </c>
      <c r="G30" s="9">
        <v>0</v>
      </c>
      <c r="H30" s="16">
        <f>F30*G30/1000</f>
        <v>0</v>
      </c>
      <c r="I30" s="9" t="s">
        <v>11</v>
      </c>
      <c r="J30" s="23"/>
      <c r="K30" s="22"/>
    </row>
    <row r="31" spans="1:11" ht="27.6" x14ac:dyDescent="0.4">
      <c r="A31" s="13" t="s">
        <v>70</v>
      </c>
      <c r="B31" s="9" t="s">
        <v>71</v>
      </c>
      <c r="C31" s="8"/>
      <c r="D31" s="9" t="s">
        <v>69</v>
      </c>
      <c r="E31" s="9" t="s">
        <v>33</v>
      </c>
      <c r="F31" s="9">
        <v>571</v>
      </c>
      <c r="G31" s="9">
        <v>195.45</v>
      </c>
      <c r="H31" s="16">
        <f>F31*G31/1000</f>
        <v>111.60195</v>
      </c>
      <c r="I31" s="9" t="s">
        <v>11</v>
      </c>
      <c r="J31" s="21"/>
      <c r="K31" s="22"/>
    </row>
    <row r="32" spans="1:11" x14ac:dyDescent="0.3">
      <c r="A32" s="13" t="s">
        <v>72</v>
      </c>
      <c r="B32" s="9" t="s">
        <v>73</v>
      </c>
      <c r="C32" s="8"/>
      <c r="D32" s="9"/>
      <c r="E32" s="9"/>
      <c r="F32" s="9"/>
      <c r="G32" s="9"/>
      <c r="H32" s="8"/>
      <c r="I32" s="9" t="s">
        <v>74</v>
      </c>
      <c r="J32" s="24"/>
    </row>
    <row r="33" spans="1:11" ht="27.6" x14ac:dyDescent="0.4">
      <c r="A33" s="13" t="s">
        <v>75</v>
      </c>
      <c r="B33" s="9" t="s">
        <v>76</v>
      </c>
      <c r="C33" s="8"/>
      <c r="D33" s="9"/>
      <c r="E33" s="9"/>
      <c r="F33" s="9"/>
      <c r="G33" s="9"/>
      <c r="H33" s="25">
        <f>H34+H35</f>
        <v>0</v>
      </c>
      <c r="I33" s="9"/>
      <c r="J33" s="23"/>
      <c r="K33" s="22"/>
    </row>
    <row r="34" spans="1:11" ht="21" x14ac:dyDescent="0.4">
      <c r="A34" s="13" t="s">
        <v>77</v>
      </c>
      <c r="B34" s="9" t="s">
        <v>78</v>
      </c>
      <c r="C34" s="8"/>
      <c r="D34" s="9"/>
      <c r="E34" s="9"/>
      <c r="F34" s="9"/>
      <c r="G34" s="9"/>
      <c r="H34" s="8"/>
      <c r="I34" s="9" t="s">
        <v>74</v>
      </c>
      <c r="J34" s="23"/>
      <c r="K34" s="22"/>
    </row>
    <row r="35" spans="1:11" ht="27.6" x14ac:dyDescent="0.4">
      <c r="A35" s="13" t="s">
        <v>79</v>
      </c>
      <c r="B35" s="9" t="s">
        <v>80</v>
      </c>
      <c r="C35" s="8"/>
      <c r="D35" s="9"/>
      <c r="E35" s="9" t="s">
        <v>81</v>
      </c>
      <c r="F35" s="9">
        <v>0</v>
      </c>
      <c r="G35" s="9">
        <v>0</v>
      </c>
      <c r="H35" s="16">
        <f>F35*G35/1000</f>
        <v>0</v>
      </c>
      <c r="I35" s="9" t="s">
        <v>11</v>
      </c>
      <c r="J35" s="23"/>
      <c r="K35" s="22"/>
    </row>
    <row r="36" spans="1:11" ht="27.6" x14ac:dyDescent="0.4">
      <c r="A36" s="13" t="s">
        <v>82</v>
      </c>
      <c r="B36" s="9" t="s">
        <v>83</v>
      </c>
      <c r="C36" s="8"/>
      <c r="D36" s="9" t="s">
        <v>69</v>
      </c>
      <c r="E36" s="9" t="s">
        <v>16</v>
      </c>
      <c r="F36" s="9">
        <v>0</v>
      </c>
      <c r="G36" s="9">
        <v>0</v>
      </c>
      <c r="H36" s="16">
        <f>F36*G36/1000</f>
        <v>0</v>
      </c>
      <c r="I36" s="9"/>
      <c r="J36" s="23"/>
      <c r="K36" s="22"/>
    </row>
    <row r="37" spans="1:11" ht="27.6" x14ac:dyDescent="0.3">
      <c r="A37" s="13" t="s">
        <v>84</v>
      </c>
      <c r="B37" s="9" t="s">
        <v>85</v>
      </c>
      <c r="C37" s="8">
        <v>365</v>
      </c>
      <c r="D37" s="9"/>
      <c r="E37" s="9" t="s">
        <v>16</v>
      </c>
      <c r="F37" s="9"/>
      <c r="G37" s="9"/>
      <c r="H37" s="16">
        <f>F37*C37*G37/1000</f>
        <v>0</v>
      </c>
      <c r="I37" s="9" t="s">
        <v>11</v>
      </c>
      <c r="J37" s="26"/>
    </row>
    <row r="38" spans="1:11" ht="41.4" x14ac:dyDescent="0.4">
      <c r="A38" s="13" t="s">
        <v>86</v>
      </c>
      <c r="B38" s="9" t="s">
        <v>87</v>
      </c>
      <c r="C38" s="8"/>
      <c r="D38" s="9" t="s">
        <v>88</v>
      </c>
      <c r="E38" s="9" t="s">
        <v>89</v>
      </c>
      <c r="F38" s="9">
        <v>0</v>
      </c>
      <c r="G38" s="9">
        <v>0</v>
      </c>
      <c r="H38" s="16">
        <f>F38*G38/1000</f>
        <v>0</v>
      </c>
      <c r="I38" s="9" t="s">
        <v>11</v>
      </c>
      <c r="J38" s="23"/>
      <c r="K38" s="22"/>
    </row>
    <row r="39" spans="1:11" ht="41.4" x14ac:dyDescent="0.4">
      <c r="A39" s="13" t="s">
        <v>90</v>
      </c>
      <c r="B39" s="9" t="s">
        <v>91</v>
      </c>
      <c r="C39" s="8"/>
      <c r="D39" s="9" t="s">
        <v>92</v>
      </c>
      <c r="E39" s="9" t="s">
        <v>81</v>
      </c>
      <c r="F39" s="9"/>
      <c r="G39" s="9"/>
      <c r="H39" s="16">
        <f>F39*G39/1000</f>
        <v>0</v>
      </c>
      <c r="I39" s="9"/>
      <c r="J39" s="23"/>
      <c r="K39" s="22"/>
    </row>
    <row r="40" spans="1:11" ht="27.6" x14ac:dyDescent="0.3">
      <c r="A40" s="27">
        <v>3</v>
      </c>
      <c r="B40" s="7" t="s">
        <v>93</v>
      </c>
      <c r="C40" s="8"/>
      <c r="D40" s="9"/>
      <c r="E40" s="9"/>
      <c r="F40" s="9"/>
      <c r="G40" s="9"/>
      <c r="H40" s="10">
        <f>H41+H42</f>
        <v>122.90096</v>
      </c>
      <c r="I40" s="9"/>
      <c r="J40" s="26"/>
    </row>
    <row r="41" spans="1:11" x14ac:dyDescent="0.3">
      <c r="A41" s="13" t="s">
        <v>94</v>
      </c>
      <c r="B41" s="9" t="s">
        <v>95</v>
      </c>
      <c r="C41" s="8">
        <v>365</v>
      </c>
      <c r="D41" s="9"/>
      <c r="E41" s="9" t="s">
        <v>96</v>
      </c>
      <c r="F41" s="9"/>
      <c r="G41" s="9"/>
      <c r="H41" s="16">
        <f>F41*C41*G41/1000</f>
        <v>0</v>
      </c>
      <c r="I41" s="9"/>
      <c r="J41" s="26"/>
    </row>
    <row r="42" spans="1:11" ht="27.6" x14ac:dyDescent="0.3">
      <c r="A42" s="13" t="s">
        <v>97</v>
      </c>
      <c r="B42" s="9" t="s">
        <v>98</v>
      </c>
      <c r="C42" s="8"/>
      <c r="D42" s="9"/>
      <c r="E42" s="9" t="s">
        <v>96</v>
      </c>
      <c r="F42" s="9">
        <v>145.6</v>
      </c>
      <c r="G42" s="9">
        <v>844.1</v>
      </c>
      <c r="H42" s="16">
        <f>F42*G42/1000</f>
        <v>122.90096</v>
      </c>
      <c r="I42" s="9" t="s">
        <v>11</v>
      </c>
      <c r="J42" s="26"/>
    </row>
    <row r="43" spans="1:11" ht="27.6" x14ac:dyDescent="0.3">
      <c r="A43" s="27">
        <v>4</v>
      </c>
      <c r="B43" s="7" t="s">
        <v>99</v>
      </c>
      <c r="C43" s="8"/>
      <c r="D43" s="9"/>
      <c r="E43" s="9" t="s">
        <v>96</v>
      </c>
      <c r="F43" s="9"/>
      <c r="G43" s="9"/>
      <c r="H43" s="10">
        <f>F43*G43</f>
        <v>0</v>
      </c>
      <c r="I43" s="9"/>
      <c r="J43" s="26"/>
    </row>
    <row r="44" spans="1:11" ht="55.2" x14ac:dyDescent="0.3">
      <c r="A44" s="27">
        <v>5</v>
      </c>
      <c r="B44" s="7" t="s">
        <v>100</v>
      </c>
      <c r="C44" s="8"/>
      <c r="D44" s="9"/>
      <c r="E44" s="9"/>
      <c r="F44" s="9"/>
      <c r="G44" s="9"/>
      <c r="H44" s="10">
        <f>H45+H51+H61+H66+H75+H83+H96+H101</f>
        <v>75.78276000000001</v>
      </c>
      <c r="I44" s="9"/>
      <c r="J44" s="26"/>
    </row>
    <row r="45" spans="1:11" ht="21" x14ac:dyDescent="0.4">
      <c r="A45" s="13" t="s">
        <v>101</v>
      </c>
      <c r="B45" s="9" t="s">
        <v>102</v>
      </c>
      <c r="C45" s="8"/>
      <c r="D45" s="9"/>
      <c r="E45" s="9"/>
      <c r="F45" s="9"/>
      <c r="G45" s="9"/>
      <c r="H45" s="28">
        <f>H46+H47+H48+H49+H50</f>
        <v>0</v>
      </c>
      <c r="I45" s="9"/>
      <c r="J45" s="23"/>
      <c r="K45" s="22"/>
    </row>
    <row r="46" spans="1:11" ht="69" x14ac:dyDescent="0.4">
      <c r="A46" s="13" t="s">
        <v>103</v>
      </c>
      <c r="B46" s="9" t="s">
        <v>104</v>
      </c>
      <c r="C46" s="8"/>
      <c r="D46" s="9" t="s">
        <v>105</v>
      </c>
      <c r="E46" s="9" t="s">
        <v>33</v>
      </c>
      <c r="F46" s="9"/>
      <c r="G46" s="9"/>
      <c r="H46" s="8"/>
      <c r="I46" s="9"/>
      <c r="J46" s="23"/>
      <c r="K46" s="22"/>
    </row>
    <row r="47" spans="1:11" ht="27.6" x14ac:dyDescent="0.4">
      <c r="A47" s="13" t="s">
        <v>106</v>
      </c>
      <c r="B47" s="9" t="s">
        <v>107</v>
      </c>
      <c r="C47" s="8"/>
      <c r="D47" s="9"/>
      <c r="E47" s="9" t="s">
        <v>108</v>
      </c>
      <c r="F47" s="9"/>
      <c r="G47" s="9"/>
      <c r="H47" s="8"/>
      <c r="I47" s="9"/>
      <c r="J47" s="23"/>
      <c r="K47" s="22"/>
    </row>
    <row r="48" spans="1:11" ht="69" x14ac:dyDescent="0.4">
      <c r="A48" s="13" t="s">
        <v>109</v>
      </c>
      <c r="B48" s="9" t="s">
        <v>110</v>
      </c>
      <c r="C48" s="8"/>
      <c r="D48" s="9" t="s">
        <v>105</v>
      </c>
      <c r="E48" s="9" t="s">
        <v>108</v>
      </c>
      <c r="F48" s="9"/>
      <c r="G48" s="9"/>
      <c r="H48" s="8"/>
      <c r="I48" s="9"/>
      <c r="J48" s="23"/>
      <c r="K48" s="22"/>
    </row>
    <row r="49" spans="1:11" ht="69" x14ac:dyDescent="0.4">
      <c r="A49" s="13" t="s">
        <v>111</v>
      </c>
      <c r="B49" s="9" t="s">
        <v>112</v>
      </c>
      <c r="C49" s="8"/>
      <c r="D49" s="9" t="s">
        <v>105</v>
      </c>
      <c r="E49" s="9" t="s">
        <v>108</v>
      </c>
      <c r="F49" s="9"/>
      <c r="G49" s="9"/>
      <c r="H49" s="8"/>
      <c r="I49" s="9"/>
      <c r="J49" s="23"/>
      <c r="K49" s="22"/>
    </row>
    <row r="50" spans="1:11" x14ac:dyDescent="0.3">
      <c r="A50" s="13" t="s">
        <v>113</v>
      </c>
      <c r="B50" s="9" t="s">
        <v>114</v>
      </c>
      <c r="C50" s="8"/>
      <c r="D50" s="9"/>
      <c r="E50" s="9"/>
      <c r="F50" s="9"/>
      <c r="G50" s="9"/>
      <c r="H50" s="8"/>
      <c r="I50" s="9"/>
      <c r="J50" s="26"/>
    </row>
    <row r="51" spans="1:11" ht="21" x14ac:dyDescent="0.4">
      <c r="A51" s="13" t="s">
        <v>115</v>
      </c>
      <c r="B51" s="9" t="s">
        <v>116</v>
      </c>
      <c r="C51" s="8"/>
      <c r="D51" s="9"/>
      <c r="E51" s="9"/>
      <c r="F51" s="9"/>
      <c r="G51" s="9"/>
      <c r="H51" s="29">
        <f>H52+H53+H54+H55+H56+H57+H58+H59+H60</f>
        <v>54.692</v>
      </c>
      <c r="I51" s="9"/>
      <c r="J51" s="23"/>
      <c r="K51" s="22"/>
    </row>
    <row r="52" spans="1:11" ht="69" x14ac:dyDescent="0.4">
      <c r="A52" s="13" t="s">
        <v>117</v>
      </c>
      <c r="B52" s="9" t="s">
        <v>118</v>
      </c>
      <c r="C52" s="8"/>
      <c r="D52" s="9" t="s">
        <v>105</v>
      </c>
      <c r="E52" s="9" t="s">
        <v>119</v>
      </c>
      <c r="F52" s="9"/>
      <c r="G52" s="9"/>
      <c r="H52" s="25">
        <f>F52*G52/1000</f>
        <v>0</v>
      </c>
      <c r="I52" s="9"/>
      <c r="J52" s="23"/>
      <c r="K52" s="22"/>
    </row>
    <row r="53" spans="1:11" ht="69" x14ac:dyDescent="0.3">
      <c r="A53" s="13" t="s">
        <v>120</v>
      </c>
      <c r="B53" s="9" t="s">
        <v>121</v>
      </c>
      <c r="C53" s="8"/>
      <c r="D53" s="9" t="s">
        <v>105</v>
      </c>
      <c r="E53" s="9" t="s">
        <v>108</v>
      </c>
      <c r="F53" s="9"/>
      <c r="G53" s="9"/>
      <c r="H53" s="25"/>
      <c r="I53" s="9"/>
      <c r="J53" s="26"/>
    </row>
    <row r="54" spans="1:11" ht="27.6" x14ac:dyDescent="0.4">
      <c r="A54" s="13" t="s">
        <v>122</v>
      </c>
      <c r="B54" s="9" t="s">
        <v>123</v>
      </c>
      <c r="C54" s="8"/>
      <c r="D54" s="9" t="s">
        <v>124</v>
      </c>
      <c r="E54" s="9"/>
      <c r="F54" s="9"/>
      <c r="G54" s="9"/>
      <c r="H54" s="25"/>
      <c r="I54" s="9"/>
      <c r="J54" s="23"/>
      <c r="K54" s="22"/>
    </row>
    <row r="55" spans="1:11" ht="69" x14ac:dyDescent="0.4">
      <c r="A55" s="13" t="s">
        <v>125</v>
      </c>
      <c r="B55" s="9" t="s">
        <v>126</v>
      </c>
      <c r="C55" s="8">
        <v>1</v>
      </c>
      <c r="D55" s="9" t="s">
        <v>105</v>
      </c>
      <c r="E55" s="9" t="s">
        <v>33</v>
      </c>
      <c r="F55" s="9"/>
      <c r="G55" s="9"/>
      <c r="H55" s="16">
        <f>F55*G55/1000</f>
        <v>0</v>
      </c>
      <c r="I55" s="9" t="s">
        <v>11</v>
      </c>
      <c r="J55" s="23"/>
      <c r="K55" s="22"/>
    </row>
    <row r="56" spans="1:11" ht="41.4" x14ac:dyDescent="0.4">
      <c r="A56" s="13" t="s">
        <v>127</v>
      </c>
      <c r="B56" s="9" t="s">
        <v>128</v>
      </c>
      <c r="C56" s="8"/>
      <c r="D56" s="9" t="s">
        <v>129</v>
      </c>
      <c r="E56" s="9" t="s">
        <v>33</v>
      </c>
      <c r="F56" s="9"/>
      <c r="G56" s="9"/>
      <c r="H56" s="16"/>
      <c r="I56" s="9"/>
      <c r="J56" s="23"/>
      <c r="K56" s="22"/>
    </row>
    <row r="57" spans="1:11" ht="69" x14ac:dyDescent="0.4">
      <c r="A57" s="13" t="s">
        <v>130</v>
      </c>
      <c r="B57" s="9" t="s">
        <v>131</v>
      </c>
      <c r="C57" s="8"/>
      <c r="D57" s="9" t="s">
        <v>105</v>
      </c>
      <c r="E57" s="9" t="s">
        <v>33</v>
      </c>
      <c r="F57" s="9">
        <v>98</v>
      </c>
      <c r="G57" s="9">
        <v>112.5</v>
      </c>
      <c r="H57" s="16">
        <f>F57*G57/1000</f>
        <v>11.025</v>
      </c>
      <c r="I57" s="9" t="s">
        <v>11</v>
      </c>
      <c r="J57" s="23"/>
      <c r="K57" s="22"/>
    </row>
    <row r="58" spans="1:11" ht="69" x14ac:dyDescent="0.4">
      <c r="A58" s="13" t="s">
        <v>132</v>
      </c>
      <c r="B58" s="9" t="s">
        <v>133</v>
      </c>
      <c r="C58" s="8"/>
      <c r="D58" s="9" t="s">
        <v>105</v>
      </c>
      <c r="E58" s="9" t="s">
        <v>46</v>
      </c>
      <c r="F58" s="9"/>
      <c r="G58" s="9"/>
      <c r="H58" s="25"/>
      <c r="I58" s="9"/>
      <c r="J58" s="23"/>
      <c r="K58" s="22"/>
    </row>
    <row r="59" spans="1:11" ht="69" x14ac:dyDescent="0.3">
      <c r="A59" s="13" t="s">
        <v>134</v>
      </c>
      <c r="B59" s="9" t="s">
        <v>135</v>
      </c>
      <c r="C59" s="8"/>
      <c r="D59" s="9" t="s">
        <v>105</v>
      </c>
      <c r="E59" s="9" t="s">
        <v>33</v>
      </c>
      <c r="F59" s="9"/>
      <c r="G59" s="9"/>
      <c r="H59" s="25"/>
      <c r="I59" s="9"/>
      <c r="J59" s="26"/>
    </row>
    <row r="60" spans="1:11" ht="69" x14ac:dyDescent="0.3">
      <c r="A60" s="13" t="s">
        <v>136</v>
      </c>
      <c r="B60" s="9" t="s">
        <v>137</v>
      </c>
      <c r="C60" s="8">
        <v>1</v>
      </c>
      <c r="D60" s="9" t="s">
        <v>105</v>
      </c>
      <c r="E60" s="9" t="s">
        <v>81</v>
      </c>
      <c r="F60" s="9">
        <v>100</v>
      </c>
      <c r="G60" s="15">
        <v>436.67</v>
      </c>
      <c r="H60" s="16">
        <f>F60*G60/1000</f>
        <v>43.667000000000002</v>
      </c>
      <c r="I60" s="9"/>
      <c r="J60" s="26"/>
    </row>
    <row r="61" spans="1:11" x14ac:dyDescent="0.3">
      <c r="A61" s="13" t="s">
        <v>138</v>
      </c>
      <c r="B61" s="9" t="s">
        <v>139</v>
      </c>
      <c r="C61" s="8"/>
      <c r="D61" s="9"/>
      <c r="E61" s="9"/>
      <c r="F61" s="9"/>
      <c r="G61" s="9"/>
      <c r="H61" s="30">
        <f>H62+H63+H64+H65</f>
        <v>0</v>
      </c>
      <c r="I61" s="9"/>
      <c r="J61" s="26"/>
    </row>
    <row r="62" spans="1:11" ht="69" x14ac:dyDescent="0.3">
      <c r="A62" s="13" t="s">
        <v>140</v>
      </c>
      <c r="B62" s="9" t="s">
        <v>141</v>
      </c>
      <c r="C62" s="8"/>
      <c r="D62" s="9" t="s">
        <v>105</v>
      </c>
      <c r="E62" s="9" t="s">
        <v>33</v>
      </c>
      <c r="F62" s="9"/>
      <c r="G62" s="9"/>
      <c r="H62" s="8"/>
      <c r="I62" s="9"/>
      <c r="J62" s="26"/>
    </row>
    <row r="63" spans="1:11" ht="69" x14ac:dyDescent="0.3">
      <c r="A63" s="13" t="s">
        <v>142</v>
      </c>
      <c r="B63" s="9" t="s">
        <v>143</v>
      </c>
      <c r="C63" s="8"/>
      <c r="D63" s="9" t="s">
        <v>105</v>
      </c>
      <c r="E63" s="9" t="s">
        <v>119</v>
      </c>
      <c r="F63" s="9"/>
      <c r="G63" s="9"/>
      <c r="H63" s="8"/>
      <c r="I63" s="9"/>
      <c r="J63" s="26"/>
    </row>
    <row r="64" spans="1:11" ht="69" x14ac:dyDescent="0.3">
      <c r="A64" s="13" t="s">
        <v>144</v>
      </c>
      <c r="B64" s="9" t="s">
        <v>145</v>
      </c>
      <c r="C64" s="8"/>
      <c r="D64" s="9" t="s">
        <v>105</v>
      </c>
      <c r="E64" s="9" t="s">
        <v>33</v>
      </c>
      <c r="F64" s="9"/>
      <c r="G64" s="9"/>
      <c r="H64" s="8"/>
      <c r="I64" s="9"/>
      <c r="J64" s="26"/>
    </row>
    <row r="65" spans="1:11" x14ac:dyDescent="0.3">
      <c r="A65" s="13" t="s">
        <v>146</v>
      </c>
      <c r="B65" s="9" t="s">
        <v>147</v>
      </c>
      <c r="C65" s="8"/>
      <c r="D65" s="9"/>
      <c r="E65" s="9"/>
      <c r="F65" s="9"/>
      <c r="G65" s="9"/>
      <c r="H65" s="8"/>
      <c r="I65" s="9"/>
      <c r="J65" s="26"/>
    </row>
    <row r="66" spans="1:11" ht="21" x14ac:dyDescent="0.4">
      <c r="A66" s="13" t="s">
        <v>148</v>
      </c>
      <c r="B66" s="9" t="s">
        <v>149</v>
      </c>
      <c r="C66" s="8"/>
      <c r="D66" s="9"/>
      <c r="E66" s="9"/>
      <c r="F66" s="9"/>
      <c r="G66" s="9"/>
      <c r="H66" s="16">
        <f>H67+H68+H69+H70+H70+H73+H74</f>
        <v>19.159680000000002</v>
      </c>
      <c r="I66" s="9"/>
      <c r="J66" s="23"/>
      <c r="K66" s="22"/>
    </row>
    <row r="67" spans="1:11" ht="69" x14ac:dyDescent="0.3">
      <c r="A67" s="13" t="s">
        <v>150</v>
      </c>
      <c r="B67" s="9" t="s">
        <v>151</v>
      </c>
      <c r="C67" s="8"/>
      <c r="D67" s="9" t="s">
        <v>105</v>
      </c>
      <c r="E67" s="9" t="s">
        <v>46</v>
      </c>
      <c r="F67" s="9"/>
      <c r="G67" s="9"/>
      <c r="H67" s="8"/>
      <c r="I67" s="9"/>
      <c r="J67" s="26"/>
    </row>
    <row r="68" spans="1:11" ht="69" x14ac:dyDescent="0.4">
      <c r="A68" s="13" t="s">
        <v>152</v>
      </c>
      <c r="B68" s="9" t="s">
        <v>153</v>
      </c>
      <c r="C68" s="8"/>
      <c r="D68" s="9" t="s">
        <v>105</v>
      </c>
      <c r="E68" s="9" t="s">
        <v>33</v>
      </c>
      <c r="F68" s="9"/>
      <c r="G68" s="9"/>
      <c r="H68" s="8"/>
      <c r="I68" s="9"/>
      <c r="J68" s="23"/>
      <c r="K68" s="22"/>
    </row>
    <row r="69" spans="1:11" ht="69" x14ac:dyDescent="0.4">
      <c r="A69" s="13" t="s">
        <v>154</v>
      </c>
      <c r="B69" s="9" t="s">
        <v>155</v>
      </c>
      <c r="C69" s="8">
        <v>1</v>
      </c>
      <c r="D69" s="9" t="s">
        <v>105</v>
      </c>
      <c r="E69" s="9" t="s">
        <v>33</v>
      </c>
      <c r="F69" s="9"/>
      <c r="G69" s="9"/>
      <c r="H69" s="16"/>
      <c r="I69" s="9"/>
      <c r="J69" s="23"/>
      <c r="K69" s="22"/>
    </row>
    <row r="70" spans="1:11" x14ac:dyDescent="0.3">
      <c r="A70" s="31" t="s">
        <v>156</v>
      </c>
      <c r="B70" s="32" t="s">
        <v>157</v>
      </c>
      <c r="C70" s="8"/>
      <c r="D70" s="8"/>
      <c r="E70" s="8"/>
      <c r="F70" s="8"/>
      <c r="G70" s="8"/>
      <c r="H70" s="16">
        <f>H71+H72+H73+H74</f>
        <v>9.5798400000000008</v>
      </c>
      <c r="I70" s="8"/>
      <c r="J70" s="26"/>
    </row>
    <row r="71" spans="1:11" ht="69" x14ac:dyDescent="0.4">
      <c r="A71" s="13" t="s">
        <v>158</v>
      </c>
      <c r="B71" s="9" t="s">
        <v>159</v>
      </c>
      <c r="C71" s="8">
        <v>1</v>
      </c>
      <c r="D71" s="9" t="s">
        <v>105</v>
      </c>
      <c r="E71" s="9" t="s">
        <v>119</v>
      </c>
      <c r="F71" s="9">
        <v>32</v>
      </c>
      <c r="G71" s="9">
        <v>299.37</v>
      </c>
      <c r="H71" s="16">
        <f>F71*G71/1000</f>
        <v>9.5798400000000008</v>
      </c>
      <c r="I71" s="9" t="s">
        <v>11</v>
      </c>
      <c r="J71" s="23"/>
      <c r="K71" s="22"/>
    </row>
    <row r="72" spans="1:11" ht="41.4" x14ac:dyDescent="0.4">
      <c r="A72" s="13" t="s">
        <v>160</v>
      </c>
      <c r="B72" s="9" t="s">
        <v>161</v>
      </c>
      <c r="C72" s="8"/>
      <c r="D72" s="9" t="s">
        <v>129</v>
      </c>
      <c r="E72" s="9" t="s">
        <v>33</v>
      </c>
      <c r="F72" s="9"/>
      <c r="G72" s="9"/>
      <c r="H72" s="8"/>
      <c r="I72" s="9"/>
      <c r="J72" s="23"/>
      <c r="K72" s="22"/>
    </row>
    <row r="73" spans="1:11" ht="21" x14ac:dyDescent="0.4">
      <c r="A73" s="13" t="s">
        <v>162</v>
      </c>
      <c r="B73" s="9" t="s">
        <v>163</v>
      </c>
      <c r="C73" s="8"/>
      <c r="D73" s="9"/>
      <c r="E73" s="9" t="s">
        <v>33</v>
      </c>
      <c r="F73" s="9"/>
      <c r="G73" s="9"/>
      <c r="H73" s="8">
        <v>0</v>
      </c>
      <c r="I73" s="9"/>
      <c r="J73" s="23"/>
      <c r="K73" s="22"/>
    </row>
    <row r="74" spans="1:11" ht="21" x14ac:dyDescent="0.4">
      <c r="A74" s="13" t="s">
        <v>164</v>
      </c>
      <c r="B74" s="9" t="s">
        <v>165</v>
      </c>
      <c r="C74" s="8"/>
      <c r="D74" s="9"/>
      <c r="E74" s="9"/>
      <c r="F74" s="9"/>
      <c r="G74" s="9"/>
      <c r="H74" s="8">
        <v>0</v>
      </c>
      <c r="I74" s="9"/>
      <c r="J74" s="23"/>
      <c r="K74" s="22"/>
    </row>
    <row r="75" spans="1:11" ht="41.4" x14ac:dyDescent="0.4">
      <c r="A75" s="13" t="s">
        <v>166</v>
      </c>
      <c r="B75" s="9" t="s">
        <v>167</v>
      </c>
      <c r="C75" s="8"/>
      <c r="D75" s="9"/>
      <c r="E75" s="9"/>
      <c r="F75" s="9"/>
      <c r="G75" s="9"/>
      <c r="H75" s="33">
        <f>H76+H77+H78+H79+H80+H81+H82</f>
        <v>1.31301</v>
      </c>
      <c r="I75" s="9" t="s">
        <v>11</v>
      </c>
      <c r="J75" s="23"/>
      <c r="K75" s="22"/>
    </row>
    <row r="76" spans="1:11" ht="41.4" x14ac:dyDescent="0.4">
      <c r="A76" s="13" t="s">
        <v>168</v>
      </c>
      <c r="B76" s="9" t="s">
        <v>169</v>
      </c>
      <c r="C76" s="8"/>
      <c r="D76" s="9" t="s">
        <v>129</v>
      </c>
      <c r="E76" s="9" t="s">
        <v>81</v>
      </c>
      <c r="F76" s="9"/>
      <c r="G76" s="9"/>
      <c r="H76" s="33">
        <f>F76*G76/1000</f>
        <v>0</v>
      </c>
      <c r="I76" s="9"/>
      <c r="J76" s="23"/>
      <c r="K76" s="22"/>
    </row>
    <row r="77" spans="1:11" ht="41.4" x14ac:dyDescent="0.4">
      <c r="A77" s="13" t="s">
        <v>170</v>
      </c>
      <c r="B77" s="9" t="s">
        <v>171</v>
      </c>
      <c r="C77" s="8"/>
      <c r="D77" s="9" t="s">
        <v>129</v>
      </c>
      <c r="E77" s="9" t="s">
        <v>46</v>
      </c>
      <c r="F77" s="9"/>
      <c r="G77" s="9"/>
      <c r="H77" s="34"/>
      <c r="I77" s="9"/>
      <c r="J77" s="23"/>
      <c r="K77" s="22"/>
    </row>
    <row r="78" spans="1:11" ht="21" x14ac:dyDescent="0.4">
      <c r="A78" s="13" t="s">
        <v>172</v>
      </c>
      <c r="B78" s="9" t="s">
        <v>173</v>
      </c>
      <c r="C78" s="8"/>
      <c r="D78" s="9"/>
      <c r="E78" s="9" t="s">
        <v>46</v>
      </c>
      <c r="F78" s="9"/>
      <c r="G78" s="9"/>
      <c r="H78" s="34"/>
      <c r="I78" s="9"/>
      <c r="J78" s="23"/>
      <c r="K78" s="22"/>
    </row>
    <row r="79" spans="1:11" ht="41.4" x14ac:dyDescent="0.4">
      <c r="A79" s="13" t="s">
        <v>174</v>
      </c>
      <c r="B79" s="9" t="s">
        <v>175</v>
      </c>
      <c r="C79" s="8"/>
      <c r="D79" s="9" t="s">
        <v>129</v>
      </c>
      <c r="E79" s="9" t="s">
        <v>46</v>
      </c>
      <c r="F79" s="9"/>
      <c r="G79" s="9"/>
      <c r="H79" s="33">
        <f>F79*G79/1000</f>
        <v>0</v>
      </c>
      <c r="I79" s="9"/>
      <c r="J79" s="23"/>
      <c r="K79" s="22"/>
    </row>
    <row r="80" spans="1:11" ht="41.4" x14ac:dyDescent="0.4">
      <c r="A80" s="13" t="s">
        <v>176</v>
      </c>
      <c r="B80" s="9" t="s">
        <v>177</v>
      </c>
      <c r="C80" s="8"/>
      <c r="D80" s="9" t="s">
        <v>129</v>
      </c>
      <c r="E80" s="9" t="s">
        <v>46</v>
      </c>
      <c r="F80" s="9"/>
      <c r="G80" s="9"/>
      <c r="H80" s="35"/>
      <c r="I80" s="9"/>
      <c r="J80" s="23"/>
      <c r="K80" s="22"/>
    </row>
    <row r="81" spans="1:11" ht="41.4" x14ac:dyDescent="0.4">
      <c r="A81" s="13" t="s">
        <v>178</v>
      </c>
      <c r="B81" s="9" t="s">
        <v>179</v>
      </c>
      <c r="C81" s="8"/>
      <c r="D81" s="9" t="s">
        <v>129</v>
      </c>
      <c r="E81" s="9" t="s">
        <v>46</v>
      </c>
      <c r="F81" s="9"/>
      <c r="G81" s="9"/>
      <c r="H81" s="33">
        <f>F81*G81/1000</f>
        <v>0</v>
      </c>
      <c r="I81" s="9"/>
      <c r="J81" s="23"/>
      <c r="K81" s="22"/>
    </row>
    <row r="82" spans="1:11" ht="41.4" x14ac:dyDescent="0.4">
      <c r="A82" s="13" t="s">
        <v>180</v>
      </c>
      <c r="B82" s="9" t="s">
        <v>181</v>
      </c>
      <c r="C82" s="8">
        <v>1</v>
      </c>
      <c r="D82" s="9" t="s">
        <v>129</v>
      </c>
      <c r="E82" s="9" t="s">
        <v>81</v>
      </c>
      <c r="F82" s="9">
        <v>3</v>
      </c>
      <c r="G82" s="9">
        <v>437.67</v>
      </c>
      <c r="H82" s="33">
        <f>F82*G82/1000</f>
        <v>1.31301</v>
      </c>
      <c r="I82" s="9" t="s">
        <v>11</v>
      </c>
      <c r="J82" s="23"/>
      <c r="K82" s="22"/>
    </row>
    <row r="83" spans="1:11" ht="41.4" x14ac:dyDescent="0.4">
      <c r="A83" s="13" t="s">
        <v>182</v>
      </c>
      <c r="B83" s="9" t="s">
        <v>183</v>
      </c>
      <c r="C83" s="8"/>
      <c r="D83" s="9"/>
      <c r="E83" s="9"/>
      <c r="F83" s="9"/>
      <c r="G83" s="9"/>
      <c r="H83" s="16">
        <f>H84+H85+H86+H87+H88+H89+H90+H91+H92+H93+H94+H95</f>
        <v>0.61807000000000001</v>
      </c>
      <c r="I83" s="9"/>
      <c r="J83" s="23"/>
      <c r="K83" s="36"/>
    </row>
    <row r="84" spans="1:11" ht="69" x14ac:dyDescent="0.4">
      <c r="A84" s="13" t="s">
        <v>184</v>
      </c>
      <c r="B84" s="9" t="s">
        <v>185</v>
      </c>
      <c r="C84" s="8"/>
      <c r="D84" s="9" t="s">
        <v>105</v>
      </c>
      <c r="E84" s="9" t="s">
        <v>119</v>
      </c>
      <c r="F84" s="9"/>
      <c r="G84" s="9"/>
      <c r="H84" s="16">
        <f>F84*G84/1000</f>
        <v>0</v>
      </c>
      <c r="I84" s="9"/>
      <c r="J84" s="23"/>
      <c r="K84" s="22"/>
    </row>
    <row r="85" spans="1:11" ht="69" x14ac:dyDescent="0.3">
      <c r="A85" s="13" t="s">
        <v>186</v>
      </c>
      <c r="B85" s="9" t="s">
        <v>187</v>
      </c>
      <c r="C85" s="8"/>
      <c r="D85" s="9" t="s">
        <v>105</v>
      </c>
      <c r="E85" s="9" t="s">
        <v>46</v>
      </c>
      <c r="F85" s="9"/>
      <c r="G85" s="9"/>
      <c r="H85" s="8"/>
      <c r="I85" s="9"/>
      <c r="J85" s="26"/>
    </row>
    <row r="86" spans="1:11" ht="69" x14ac:dyDescent="0.4">
      <c r="A86" s="13" t="s">
        <v>188</v>
      </c>
      <c r="B86" s="9" t="s">
        <v>189</v>
      </c>
      <c r="C86" s="8"/>
      <c r="D86" s="9" t="s">
        <v>105</v>
      </c>
      <c r="E86" s="9" t="s">
        <v>46</v>
      </c>
      <c r="F86" s="9"/>
      <c r="G86" s="9"/>
      <c r="H86" s="8"/>
      <c r="I86" s="9"/>
      <c r="J86" s="23"/>
      <c r="K86" s="22"/>
    </row>
    <row r="87" spans="1:11" ht="69" x14ac:dyDescent="0.3">
      <c r="A87" s="13" t="s">
        <v>190</v>
      </c>
      <c r="B87" s="9" t="s">
        <v>191</v>
      </c>
      <c r="C87" s="8"/>
      <c r="D87" s="9" t="s">
        <v>105</v>
      </c>
      <c r="E87" s="9" t="s">
        <v>46</v>
      </c>
      <c r="F87" s="9"/>
      <c r="G87" s="9"/>
      <c r="H87" s="8"/>
      <c r="I87" s="9"/>
      <c r="J87" s="26"/>
    </row>
    <row r="88" spans="1:11" ht="69" x14ac:dyDescent="0.3">
      <c r="A88" s="13" t="s">
        <v>192</v>
      </c>
      <c r="B88" s="9" t="s">
        <v>193</v>
      </c>
      <c r="C88" s="8"/>
      <c r="D88" s="9" t="s">
        <v>105</v>
      </c>
      <c r="E88" s="9" t="s">
        <v>46</v>
      </c>
      <c r="F88" s="9"/>
      <c r="G88" s="9"/>
      <c r="H88" s="8"/>
      <c r="I88" s="9"/>
      <c r="J88" s="26"/>
    </row>
    <row r="89" spans="1:11" ht="69" x14ac:dyDescent="0.3">
      <c r="A89" s="13" t="s">
        <v>194</v>
      </c>
      <c r="B89" s="9" t="s">
        <v>195</v>
      </c>
      <c r="C89" s="8"/>
      <c r="D89" s="9" t="s">
        <v>105</v>
      </c>
      <c r="E89" s="9" t="s">
        <v>46</v>
      </c>
      <c r="F89" s="9"/>
      <c r="G89" s="9"/>
      <c r="H89" s="8"/>
      <c r="I89" s="9"/>
      <c r="J89" s="26"/>
    </row>
    <row r="90" spans="1:11" ht="69" x14ac:dyDescent="0.4">
      <c r="A90" s="13" t="s">
        <v>196</v>
      </c>
      <c r="B90" s="9" t="s">
        <v>197</v>
      </c>
      <c r="C90" s="8"/>
      <c r="D90" s="9" t="s">
        <v>105</v>
      </c>
      <c r="E90" s="9" t="s">
        <v>46</v>
      </c>
      <c r="F90" s="9"/>
      <c r="G90" s="9"/>
      <c r="H90" s="16"/>
      <c r="I90" s="9"/>
      <c r="J90" s="23"/>
      <c r="K90" s="36"/>
    </row>
    <row r="91" spans="1:11" ht="69" x14ac:dyDescent="0.3">
      <c r="A91" s="13" t="s">
        <v>198</v>
      </c>
      <c r="B91" s="9" t="s">
        <v>199</v>
      </c>
      <c r="C91" s="8"/>
      <c r="D91" s="9" t="s">
        <v>105</v>
      </c>
      <c r="E91" s="9" t="s">
        <v>46</v>
      </c>
      <c r="F91" s="9"/>
      <c r="G91" s="9"/>
      <c r="H91" s="8"/>
      <c r="I91" s="9"/>
      <c r="J91" s="26"/>
    </row>
    <row r="92" spans="1:11" ht="69" x14ac:dyDescent="0.4">
      <c r="A92" s="13" t="s">
        <v>200</v>
      </c>
      <c r="B92" s="9" t="s">
        <v>201</v>
      </c>
      <c r="C92" s="8"/>
      <c r="D92" s="9" t="s">
        <v>105</v>
      </c>
      <c r="E92" s="9" t="s">
        <v>46</v>
      </c>
      <c r="F92" s="9"/>
      <c r="G92" s="9"/>
      <c r="H92" s="8"/>
      <c r="I92" s="9"/>
      <c r="J92" s="23"/>
      <c r="K92" s="22"/>
    </row>
    <row r="93" spans="1:11" ht="69" x14ac:dyDescent="0.3">
      <c r="A93" s="13" t="s">
        <v>202</v>
      </c>
      <c r="B93" s="9" t="s">
        <v>203</v>
      </c>
      <c r="C93" s="8"/>
      <c r="D93" s="9" t="s">
        <v>105</v>
      </c>
      <c r="E93" s="9" t="s">
        <v>46</v>
      </c>
      <c r="F93" s="9"/>
      <c r="G93" s="9"/>
      <c r="H93" s="8"/>
      <c r="I93" s="9"/>
      <c r="J93" s="26"/>
    </row>
    <row r="94" spans="1:11" ht="27.6" x14ac:dyDescent="0.4">
      <c r="A94" s="13" t="s">
        <v>204</v>
      </c>
      <c r="B94" s="9" t="s">
        <v>205</v>
      </c>
      <c r="C94" s="8"/>
      <c r="D94" s="9"/>
      <c r="E94" s="9" t="s">
        <v>33</v>
      </c>
      <c r="F94" s="9"/>
      <c r="G94" s="9"/>
      <c r="H94" s="8"/>
      <c r="I94" s="9"/>
      <c r="J94" s="23"/>
      <c r="K94" s="22"/>
    </row>
    <row r="95" spans="1:11" ht="41.4" x14ac:dyDescent="0.4">
      <c r="A95" s="13" t="s">
        <v>206</v>
      </c>
      <c r="B95" s="9" t="s">
        <v>207</v>
      </c>
      <c r="C95" s="8"/>
      <c r="D95" s="9" t="s">
        <v>208</v>
      </c>
      <c r="E95" s="9" t="s">
        <v>81</v>
      </c>
      <c r="F95" s="9">
        <v>1</v>
      </c>
      <c r="G95" s="9">
        <v>618.07000000000005</v>
      </c>
      <c r="H95" s="16">
        <f>F95*G95/1000</f>
        <v>0.61807000000000001</v>
      </c>
      <c r="I95" s="9" t="s">
        <v>11</v>
      </c>
      <c r="J95" s="23"/>
      <c r="K95" s="36"/>
    </row>
    <row r="96" spans="1:11" ht="41.4" x14ac:dyDescent="0.4">
      <c r="A96" s="13" t="s">
        <v>209</v>
      </c>
      <c r="B96" s="9" t="s">
        <v>210</v>
      </c>
      <c r="C96" s="8"/>
      <c r="D96" s="9"/>
      <c r="E96" s="9"/>
      <c r="F96" s="9"/>
      <c r="G96" s="9"/>
      <c r="H96" s="16">
        <f>H97+H98+H99+H100</f>
        <v>0</v>
      </c>
      <c r="I96" s="9"/>
      <c r="J96" s="23"/>
      <c r="K96" s="36"/>
    </row>
    <row r="97" spans="1:11" ht="41.4" x14ac:dyDescent="0.4">
      <c r="A97" s="13" t="s">
        <v>211</v>
      </c>
      <c r="B97" s="9" t="s">
        <v>212</v>
      </c>
      <c r="C97" s="8"/>
      <c r="D97" s="9" t="s">
        <v>129</v>
      </c>
      <c r="E97" s="9" t="s">
        <v>33</v>
      </c>
      <c r="F97" s="9">
        <v>0</v>
      </c>
      <c r="G97" s="9">
        <v>0</v>
      </c>
      <c r="H97" s="16">
        <f>F97*G97/1000</f>
        <v>0</v>
      </c>
      <c r="I97" s="9" t="s">
        <v>11</v>
      </c>
      <c r="J97" s="23"/>
      <c r="K97" s="22"/>
    </row>
    <row r="98" spans="1:11" ht="41.4" x14ac:dyDescent="0.4">
      <c r="A98" s="13" t="s">
        <v>213</v>
      </c>
      <c r="B98" s="9" t="s">
        <v>214</v>
      </c>
      <c r="C98" s="8"/>
      <c r="D98" s="9" t="s">
        <v>129</v>
      </c>
      <c r="E98" s="9" t="s">
        <v>33</v>
      </c>
      <c r="F98" s="9">
        <v>0</v>
      </c>
      <c r="G98" s="9">
        <v>0</v>
      </c>
      <c r="H98" s="16">
        <f>F98*G98/1000</f>
        <v>0</v>
      </c>
      <c r="I98" s="9" t="s">
        <v>11</v>
      </c>
      <c r="J98" s="23"/>
      <c r="K98" s="22"/>
    </row>
    <row r="99" spans="1:11" ht="69" x14ac:dyDescent="0.4">
      <c r="A99" s="13" t="s">
        <v>215</v>
      </c>
      <c r="B99" s="9" t="s">
        <v>216</v>
      </c>
      <c r="C99" s="8"/>
      <c r="D99" s="9" t="s">
        <v>105</v>
      </c>
      <c r="E99" s="9" t="s">
        <v>33</v>
      </c>
      <c r="F99" s="9"/>
      <c r="G99" s="9"/>
      <c r="H99" s="16">
        <f>F99*G99/1000</f>
        <v>0</v>
      </c>
      <c r="I99" s="9" t="s">
        <v>11</v>
      </c>
      <c r="J99" s="23"/>
      <c r="K99" s="22"/>
    </row>
    <row r="100" spans="1:11" ht="69" x14ac:dyDescent="0.4">
      <c r="A100" s="13" t="s">
        <v>217</v>
      </c>
      <c r="B100" s="9" t="s">
        <v>218</v>
      </c>
      <c r="C100" s="8"/>
      <c r="D100" s="9" t="s">
        <v>105</v>
      </c>
      <c r="E100" s="9" t="s">
        <v>33</v>
      </c>
      <c r="F100" s="9"/>
      <c r="G100" s="9"/>
      <c r="H100" s="8"/>
      <c r="I100" s="9"/>
      <c r="J100" s="23"/>
      <c r="K100" s="22"/>
    </row>
    <row r="101" spans="1:11" ht="21" x14ac:dyDescent="0.4">
      <c r="A101" s="13" t="s">
        <v>219</v>
      </c>
      <c r="B101" s="9" t="s">
        <v>220</v>
      </c>
      <c r="C101" s="8"/>
      <c r="D101" s="9"/>
      <c r="E101" s="9"/>
      <c r="F101" s="9"/>
      <c r="G101" s="9"/>
      <c r="H101" s="16">
        <f>H102+H103+H104+H105+H106</f>
        <v>0</v>
      </c>
      <c r="I101" s="9"/>
      <c r="J101" s="23"/>
      <c r="K101" s="22"/>
    </row>
    <row r="102" spans="1:11" ht="55.2" x14ac:dyDescent="0.4">
      <c r="A102" s="13" t="s">
        <v>221</v>
      </c>
      <c r="B102" s="9" t="s">
        <v>222</v>
      </c>
      <c r="C102" s="8"/>
      <c r="D102" s="9" t="s">
        <v>223</v>
      </c>
      <c r="E102" s="9" t="s">
        <v>33</v>
      </c>
      <c r="F102" s="9"/>
      <c r="G102" s="9"/>
      <c r="H102" s="8"/>
      <c r="I102" s="9"/>
      <c r="J102" s="23"/>
      <c r="K102" s="22"/>
    </row>
    <row r="103" spans="1:11" ht="55.2" x14ac:dyDescent="0.4">
      <c r="A103" s="13" t="s">
        <v>224</v>
      </c>
      <c r="B103" s="9" t="s">
        <v>225</v>
      </c>
      <c r="C103" s="8"/>
      <c r="D103" s="9" t="s">
        <v>223</v>
      </c>
      <c r="E103" s="9" t="s">
        <v>119</v>
      </c>
      <c r="F103" s="9"/>
      <c r="G103" s="9"/>
      <c r="H103" s="8"/>
      <c r="I103" s="9"/>
      <c r="J103" s="23"/>
      <c r="K103" s="22"/>
    </row>
    <row r="104" spans="1:11" ht="55.2" x14ac:dyDescent="0.4">
      <c r="A104" s="13" t="s">
        <v>226</v>
      </c>
      <c r="B104" s="9" t="s">
        <v>227</v>
      </c>
      <c r="C104" s="8"/>
      <c r="D104" s="9" t="s">
        <v>223</v>
      </c>
      <c r="E104" s="9" t="s">
        <v>119</v>
      </c>
      <c r="F104" s="9"/>
      <c r="G104" s="9"/>
      <c r="H104" s="8"/>
      <c r="I104" s="9"/>
      <c r="J104" s="23"/>
      <c r="K104" s="22"/>
    </row>
    <row r="105" spans="1:11" ht="41.4" x14ac:dyDescent="0.4">
      <c r="A105" s="13" t="s">
        <v>228</v>
      </c>
      <c r="B105" s="9" t="s">
        <v>229</v>
      </c>
      <c r="C105" s="8"/>
      <c r="D105" s="9" t="s">
        <v>129</v>
      </c>
      <c r="E105" s="9" t="s">
        <v>33</v>
      </c>
      <c r="F105" s="9"/>
      <c r="G105" s="9"/>
      <c r="H105" s="8"/>
      <c r="I105" s="9"/>
      <c r="J105" s="23"/>
      <c r="K105" s="36"/>
    </row>
    <row r="106" spans="1:11" ht="41.4" x14ac:dyDescent="0.4">
      <c r="A106" s="13" t="s">
        <v>230</v>
      </c>
      <c r="B106" s="9" t="s">
        <v>231</v>
      </c>
      <c r="C106" s="8"/>
      <c r="D106" s="9" t="s">
        <v>129</v>
      </c>
      <c r="E106" s="9" t="s">
        <v>81</v>
      </c>
      <c r="F106" s="9"/>
      <c r="G106" s="9"/>
      <c r="H106" s="16">
        <f>F106*G106/1000</f>
        <v>0</v>
      </c>
      <c r="I106" s="9"/>
      <c r="J106" s="23"/>
      <c r="K106" s="22"/>
    </row>
    <row r="107" spans="1:11" ht="55.2" x14ac:dyDescent="0.4">
      <c r="A107" s="27">
        <v>6</v>
      </c>
      <c r="B107" s="7" t="s">
        <v>232</v>
      </c>
      <c r="C107" s="8"/>
      <c r="D107" s="9"/>
      <c r="E107" s="9"/>
      <c r="F107" s="9"/>
      <c r="G107" s="9"/>
      <c r="H107" s="10">
        <f>H108+H109+H110+H111+H112+H113+H114+H115+H116+H117+H118+H119+H120+H121+H122+H123+H124+H125+H126+H127+H128+H129+H130+H131+H132+H133+H134+H135+H136</f>
        <v>70.632509999999996</v>
      </c>
      <c r="I107" s="9"/>
      <c r="J107" s="23"/>
      <c r="K107" s="36"/>
    </row>
    <row r="108" spans="1:11" ht="27.6" x14ac:dyDescent="0.3">
      <c r="A108" s="13" t="s">
        <v>233</v>
      </c>
      <c r="B108" s="9" t="s">
        <v>234</v>
      </c>
      <c r="C108" s="8"/>
      <c r="D108" s="9" t="s">
        <v>124</v>
      </c>
      <c r="E108" s="9"/>
      <c r="F108" s="9"/>
      <c r="G108" s="9"/>
      <c r="H108" s="8"/>
      <c r="I108" s="9"/>
      <c r="J108" s="26"/>
    </row>
    <row r="109" spans="1:11" ht="55.2" x14ac:dyDescent="0.4">
      <c r="A109" s="13" t="s">
        <v>235</v>
      </c>
      <c r="B109" s="9" t="s">
        <v>236</v>
      </c>
      <c r="C109" s="8"/>
      <c r="D109" s="9" t="s">
        <v>223</v>
      </c>
      <c r="E109" s="9" t="s">
        <v>108</v>
      </c>
      <c r="F109" s="9">
        <v>0</v>
      </c>
      <c r="G109" s="9">
        <v>0</v>
      </c>
      <c r="H109" s="8"/>
      <c r="I109" s="9"/>
      <c r="J109" s="23"/>
      <c r="K109" s="36"/>
    </row>
    <row r="110" spans="1:11" ht="55.2" x14ac:dyDescent="0.3">
      <c r="A110" s="13" t="s">
        <v>237</v>
      </c>
      <c r="B110" s="9" t="s">
        <v>238</v>
      </c>
      <c r="C110" s="8"/>
      <c r="D110" s="9" t="s">
        <v>223</v>
      </c>
      <c r="E110" s="9" t="s">
        <v>89</v>
      </c>
      <c r="F110" s="9">
        <v>0</v>
      </c>
      <c r="G110" s="9">
        <v>0</v>
      </c>
      <c r="H110" s="8"/>
      <c r="I110" s="9"/>
      <c r="J110" s="26"/>
    </row>
    <row r="111" spans="1:11" ht="55.2" x14ac:dyDescent="0.4">
      <c r="A111" s="13" t="s">
        <v>239</v>
      </c>
      <c r="B111" s="9" t="s">
        <v>240</v>
      </c>
      <c r="C111" s="8"/>
      <c r="D111" s="9" t="s">
        <v>223</v>
      </c>
      <c r="E111" s="9" t="s">
        <v>89</v>
      </c>
      <c r="F111" s="9">
        <v>0</v>
      </c>
      <c r="G111" s="9">
        <v>0</v>
      </c>
      <c r="H111" s="8"/>
      <c r="I111" s="9"/>
      <c r="J111" s="23"/>
      <c r="K111" s="22"/>
    </row>
    <row r="112" spans="1:11" ht="55.2" x14ac:dyDescent="0.3">
      <c r="A112" s="13" t="s">
        <v>241</v>
      </c>
      <c r="B112" s="9" t="s">
        <v>242</v>
      </c>
      <c r="C112" s="8"/>
      <c r="D112" s="9" t="s">
        <v>223</v>
      </c>
      <c r="E112" s="9" t="s">
        <v>108</v>
      </c>
      <c r="F112" s="9">
        <v>0</v>
      </c>
      <c r="G112" s="9">
        <v>0</v>
      </c>
      <c r="H112" s="8"/>
      <c r="I112" s="9"/>
      <c r="J112" s="26"/>
    </row>
    <row r="113" spans="1:11" ht="69" x14ac:dyDescent="0.3">
      <c r="A113" s="13" t="s">
        <v>243</v>
      </c>
      <c r="B113" s="9" t="s">
        <v>244</v>
      </c>
      <c r="C113" s="8"/>
      <c r="D113" s="9" t="s">
        <v>223</v>
      </c>
      <c r="E113" s="9" t="s">
        <v>108</v>
      </c>
      <c r="F113" s="9">
        <v>0</v>
      </c>
      <c r="G113" s="9">
        <v>0</v>
      </c>
      <c r="H113" s="8"/>
      <c r="I113" s="9"/>
      <c r="J113" s="26"/>
    </row>
    <row r="114" spans="1:11" ht="69" x14ac:dyDescent="0.3">
      <c r="A114" s="13" t="s">
        <v>245</v>
      </c>
      <c r="B114" s="9" t="s">
        <v>246</v>
      </c>
      <c r="C114" s="8"/>
      <c r="D114" s="9" t="s">
        <v>223</v>
      </c>
      <c r="E114" s="9" t="s">
        <v>108</v>
      </c>
      <c r="F114" s="9">
        <v>0</v>
      </c>
      <c r="G114" s="9">
        <v>0</v>
      </c>
      <c r="H114" s="16"/>
      <c r="I114" s="9"/>
      <c r="J114" s="26"/>
    </row>
    <row r="115" spans="1:11" ht="41.4" x14ac:dyDescent="0.3">
      <c r="A115" s="13" t="s">
        <v>247</v>
      </c>
      <c r="B115" s="9" t="s">
        <v>248</v>
      </c>
      <c r="C115" s="8"/>
      <c r="D115" s="9" t="s">
        <v>129</v>
      </c>
      <c r="E115" s="9" t="s">
        <v>89</v>
      </c>
      <c r="F115" s="9">
        <v>0</v>
      </c>
      <c r="G115" s="9">
        <v>0</v>
      </c>
      <c r="H115" s="8"/>
      <c r="I115" s="9"/>
      <c r="J115" s="26"/>
    </row>
    <row r="116" spans="1:11" ht="55.2" x14ac:dyDescent="0.4">
      <c r="A116" s="13" t="s">
        <v>249</v>
      </c>
      <c r="B116" s="9" t="s">
        <v>250</v>
      </c>
      <c r="C116" s="8"/>
      <c r="D116" s="9" t="s">
        <v>251</v>
      </c>
      <c r="E116" s="9" t="s">
        <v>252</v>
      </c>
      <c r="F116" s="9">
        <v>0</v>
      </c>
      <c r="G116" s="9">
        <v>0</v>
      </c>
      <c r="H116" s="8"/>
      <c r="I116" s="9"/>
      <c r="J116" s="23"/>
      <c r="K116" s="22"/>
    </row>
    <row r="117" spans="1:11" ht="27.6" x14ac:dyDescent="0.4">
      <c r="A117" s="13" t="s">
        <v>253</v>
      </c>
      <c r="B117" s="9" t="s">
        <v>254</v>
      </c>
      <c r="C117" s="8"/>
      <c r="D117" s="9" t="s">
        <v>124</v>
      </c>
      <c r="E117" s="9"/>
      <c r="F117" s="9"/>
      <c r="G117" s="9"/>
      <c r="H117" s="8"/>
      <c r="I117" s="9"/>
      <c r="J117" s="23"/>
      <c r="K117" s="22"/>
    </row>
    <row r="118" spans="1:11" ht="41.4" x14ac:dyDescent="0.3">
      <c r="A118" s="13" t="s">
        <v>255</v>
      </c>
      <c r="B118" s="9" t="s">
        <v>256</v>
      </c>
      <c r="C118" s="8"/>
      <c r="D118" s="9" t="s">
        <v>43</v>
      </c>
      <c r="E118" s="9" t="s">
        <v>108</v>
      </c>
      <c r="F118" s="9">
        <v>0</v>
      </c>
      <c r="G118" s="9">
        <v>0</v>
      </c>
      <c r="H118" s="8"/>
      <c r="I118" s="9"/>
      <c r="J118" s="26"/>
    </row>
    <row r="119" spans="1:11" ht="41.4" x14ac:dyDescent="0.3">
      <c r="A119" s="13" t="s">
        <v>257</v>
      </c>
      <c r="B119" s="9" t="s">
        <v>258</v>
      </c>
      <c r="C119" s="8"/>
      <c r="D119" s="9" t="s">
        <v>259</v>
      </c>
      <c r="E119" s="9" t="s">
        <v>108</v>
      </c>
      <c r="F119" s="9">
        <v>0</v>
      </c>
      <c r="G119" s="9">
        <v>0</v>
      </c>
      <c r="H119" s="8"/>
      <c r="I119" s="9"/>
      <c r="J119" s="26"/>
    </row>
    <row r="120" spans="1:11" ht="41.4" x14ac:dyDescent="0.3">
      <c r="A120" s="13" t="s">
        <v>260</v>
      </c>
      <c r="B120" s="9" t="s">
        <v>261</v>
      </c>
      <c r="C120" s="8"/>
      <c r="D120" s="9" t="s">
        <v>124</v>
      </c>
      <c r="E120" s="9"/>
      <c r="F120" s="9"/>
      <c r="G120" s="9"/>
      <c r="H120" s="8"/>
      <c r="I120" s="9"/>
      <c r="J120" s="26"/>
    </row>
    <row r="121" spans="1:11" ht="41.4" x14ac:dyDescent="0.3">
      <c r="A121" s="13" t="s">
        <v>262</v>
      </c>
      <c r="B121" s="9" t="s">
        <v>263</v>
      </c>
      <c r="C121" s="8"/>
      <c r="D121" s="9" t="s">
        <v>124</v>
      </c>
      <c r="E121" s="9"/>
      <c r="F121" s="9"/>
      <c r="G121" s="9"/>
      <c r="H121" s="8"/>
      <c r="I121" s="9"/>
      <c r="J121" s="26"/>
    </row>
    <row r="122" spans="1:11" x14ac:dyDescent="0.3">
      <c r="A122" s="13" t="s">
        <v>264</v>
      </c>
      <c r="B122" s="9" t="s">
        <v>265</v>
      </c>
      <c r="C122" s="8"/>
      <c r="D122" s="9" t="s">
        <v>266</v>
      </c>
      <c r="E122" s="9" t="s">
        <v>89</v>
      </c>
      <c r="F122" s="9">
        <v>0</v>
      </c>
      <c r="G122" s="9">
        <v>0</v>
      </c>
      <c r="H122" s="8"/>
      <c r="I122" s="9"/>
      <c r="J122" s="26"/>
    </row>
    <row r="123" spans="1:11" ht="55.2" x14ac:dyDescent="0.3">
      <c r="A123" s="13" t="s">
        <v>267</v>
      </c>
      <c r="B123" s="9" t="s">
        <v>268</v>
      </c>
      <c r="C123" s="8"/>
      <c r="D123" s="9" t="s">
        <v>223</v>
      </c>
      <c r="E123" s="9" t="s">
        <v>108</v>
      </c>
      <c r="F123" s="9">
        <v>10</v>
      </c>
      <c r="G123" s="15">
        <v>2190.5</v>
      </c>
      <c r="H123" s="16">
        <f>F123*G123/1000</f>
        <v>21.905000000000001</v>
      </c>
      <c r="I123" s="9" t="s">
        <v>11</v>
      </c>
      <c r="J123" s="26"/>
    </row>
    <row r="124" spans="1:11" ht="55.2" x14ac:dyDescent="0.4">
      <c r="A124" s="13" t="s">
        <v>269</v>
      </c>
      <c r="B124" s="9" t="s">
        <v>270</v>
      </c>
      <c r="C124" s="8"/>
      <c r="D124" s="9" t="s">
        <v>223</v>
      </c>
      <c r="E124" s="9" t="s">
        <v>108</v>
      </c>
      <c r="F124" s="9">
        <v>10</v>
      </c>
      <c r="G124" s="15">
        <v>2872.42</v>
      </c>
      <c r="H124" s="16">
        <f>F124*G124/1000</f>
        <v>28.7242</v>
      </c>
      <c r="I124" s="9" t="s">
        <v>11</v>
      </c>
      <c r="J124" s="23"/>
      <c r="K124" s="36"/>
    </row>
    <row r="125" spans="1:11" ht="55.2" x14ac:dyDescent="0.4">
      <c r="A125" s="13" t="s">
        <v>271</v>
      </c>
      <c r="B125" s="9" t="s">
        <v>272</v>
      </c>
      <c r="C125" s="8"/>
      <c r="D125" s="9" t="s">
        <v>223</v>
      </c>
      <c r="E125" s="9" t="s">
        <v>108</v>
      </c>
      <c r="F125" s="9"/>
      <c r="G125" s="15"/>
      <c r="H125" s="16">
        <f>F125*G125/1000</f>
        <v>0</v>
      </c>
      <c r="I125" s="9" t="s">
        <v>11</v>
      </c>
      <c r="J125" s="23"/>
      <c r="K125" s="36"/>
    </row>
    <row r="126" spans="1:11" ht="55.2" x14ac:dyDescent="0.4">
      <c r="A126" s="13" t="s">
        <v>273</v>
      </c>
      <c r="B126" s="9" t="s">
        <v>274</v>
      </c>
      <c r="C126" s="8"/>
      <c r="D126" s="9" t="s">
        <v>223</v>
      </c>
      <c r="E126" s="9" t="s">
        <v>108</v>
      </c>
      <c r="F126" s="9">
        <v>0</v>
      </c>
      <c r="G126" s="9">
        <v>0</v>
      </c>
      <c r="H126" s="16">
        <f>F126*G126/1000</f>
        <v>0</v>
      </c>
      <c r="I126" s="9" t="s">
        <v>11</v>
      </c>
      <c r="J126" s="23"/>
      <c r="K126" s="36"/>
    </row>
    <row r="127" spans="1:11" ht="55.2" x14ac:dyDescent="0.4">
      <c r="A127" s="13" t="s">
        <v>275</v>
      </c>
      <c r="B127" s="9" t="s">
        <v>276</v>
      </c>
      <c r="C127" s="8"/>
      <c r="D127" s="9" t="s">
        <v>223</v>
      </c>
      <c r="E127" s="9" t="s">
        <v>108</v>
      </c>
      <c r="F127" s="9">
        <v>20</v>
      </c>
      <c r="G127" s="9">
        <v>672.86</v>
      </c>
      <c r="H127" s="16">
        <f>F127*G127/1000</f>
        <v>13.4572</v>
      </c>
      <c r="I127" s="9" t="s">
        <v>11</v>
      </c>
      <c r="J127" s="23"/>
      <c r="K127" s="36"/>
    </row>
    <row r="128" spans="1:11" ht="27.6" x14ac:dyDescent="0.3">
      <c r="A128" s="13" t="s">
        <v>277</v>
      </c>
      <c r="B128" s="9" t="s">
        <v>278</v>
      </c>
      <c r="C128" s="8"/>
      <c r="D128" s="9" t="s">
        <v>124</v>
      </c>
      <c r="E128" s="9"/>
      <c r="F128" s="9"/>
      <c r="G128" s="9"/>
      <c r="H128" s="25"/>
      <c r="I128" s="9"/>
      <c r="J128" s="26"/>
    </row>
    <row r="129" spans="1:11" ht="27.6" x14ac:dyDescent="0.3">
      <c r="A129" s="13" t="s">
        <v>279</v>
      </c>
      <c r="B129" s="9" t="s">
        <v>280</v>
      </c>
      <c r="C129" s="8"/>
      <c r="D129" s="9" t="s">
        <v>124</v>
      </c>
      <c r="E129" s="9"/>
      <c r="F129" s="9"/>
      <c r="G129" s="9"/>
      <c r="H129" s="25"/>
      <c r="I129" s="9"/>
      <c r="J129" s="26"/>
    </row>
    <row r="130" spans="1:11" ht="27.6" x14ac:dyDescent="0.3">
      <c r="A130" s="13" t="s">
        <v>281</v>
      </c>
      <c r="B130" s="9" t="s">
        <v>282</v>
      </c>
      <c r="C130" s="8"/>
      <c r="D130" s="9" t="s">
        <v>124</v>
      </c>
      <c r="E130" s="9"/>
      <c r="F130" s="9"/>
      <c r="G130" s="9"/>
      <c r="H130" s="25"/>
      <c r="I130" s="9"/>
      <c r="J130" s="26"/>
    </row>
    <row r="131" spans="1:11" ht="27.6" x14ac:dyDescent="0.3">
      <c r="A131" s="13" t="s">
        <v>283</v>
      </c>
      <c r="B131" s="9" t="s">
        <v>284</v>
      </c>
      <c r="C131" s="8"/>
      <c r="D131" s="9" t="s">
        <v>124</v>
      </c>
      <c r="E131" s="9"/>
      <c r="F131" s="9"/>
      <c r="G131" s="9"/>
      <c r="H131" s="25"/>
      <c r="I131" s="9"/>
      <c r="J131" s="26"/>
    </row>
    <row r="132" spans="1:11" ht="27.6" x14ac:dyDescent="0.3">
      <c r="A132" s="13" t="s">
        <v>285</v>
      </c>
      <c r="B132" s="9" t="s">
        <v>286</v>
      </c>
      <c r="C132" s="8"/>
      <c r="D132" s="9" t="s">
        <v>124</v>
      </c>
      <c r="E132" s="9" t="s">
        <v>46</v>
      </c>
      <c r="F132" s="9"/>
      <c r="G132" s="9"/>
      <c r="H132" s="16"/>
      <c r="I132" s="9"/>
      <c r="J132" s="26"/>
    </row>
    <row r="133" spans="1:11" ht="27.6" x14ac:dyDescent="0.3">
      <c r="A133" s="13" t="s">
        <v>287</v>
      </c>
      <c r="B133" s="9" t="s">
        <v>288</v>
      </c>
      <c r="C133" s="8"/>
      <c r="D133" s="9" t="s">
        <v>124</v>
      </c>
      <c r="E133" s="9"/>
      <c r="F133" s="9"/>
      <c r="G133" s="9"/>
      <c r="H133" s="25"/>
      <c r="I133" s="9"/>
      <c r="J133" s="26"/>
    </row>
    <row r="134" spans="1:11" ht="41.4" x14ac:dyDescent="0.4">
      <c r="A134" s="13" t="s">
        <v>289</v>
      </c>
      <c r="B134" s="9" t="s">
        <v>290</v>
      </c>
      <c r="C134" s="8"/>
      <c r="D134" s="9" t="s">
        <v>129</v>
      </c>
      <c r="E134" s="9" t="s">
        <v>89</v>
      </c>
      <c r="F134" s="9">
        <v>0</v>
      </c>
      <c r="G134" s="9">
        <v>0</v>
      </c>
      <c r="H134" s="25"/>
      <c r="I134" s="9"/>
      <c r="J134" s="23"/>
      <c r="K134" s="36"/>
    </row>
    <row r="135" spans="1:11" ht="41.4" x14ac:dyDescent="0.3">
      <c r="A135" s="13" t="s">
        <v>291</v>
      </c>
      <c r="B135" s="9" t="s">
        <v>292</v>
      </c>
      <c r="C135" s="8"/>
      <c r="D135" s="9" t="s">
        <v>129</v>
      </c>
      <c r="E135" s="9" t="s">
        <v>89</v>
      </c>
      <c r="F135" s="9">
        <v>0</v>
      </c>
      <c r="G135" s="9">
        <v>0</v>
      </c>
      <c r="H135" s="25"/>
      <c r="I135" s="9"/>
      <c r="J135" s="26"/>
      <c r="K135" s="37"/>
    </row>
    <row r="136" spans="1:11" ht="55.2" x14ac:dyDescent="0.4">
      <c r="A136" s="13" t="s">
        <v>293</v>
      </c>
      <c r="B136" s="9" t="s">
        <v>294</v>
      </c>
      <c r="C136" s="8"/>
      <c r="D136" s="9" t="s">
        <v>129</v>
      </c>
      <c r="E136" s="9" t="s">
        <v>81</v>
      </c>
      <c r="F136" s="9">
        <v>1</v>
      </c>
      <c r="G136" s="15">
        <v>6546.11</v>
      </c>
      <c r="H136" s="16">
        <f>F136*G136/1000</f>
        <v>6.5461099999999997</v>
      </c>
      <c r="I136" s="9"/>
      <c r="J136" s="23"/>
      <c r="K136" s="36"/>
    </row>
    <row r="137" spans="1:11" ht="27.6" x14ac:dyDescent="0.4">
      <c r="A137" s="27">
        <v>7</v>
      </c>
      <c r="B137" s="7" t="s">
        <v>295</v>
      </c>
      <c r="C137" s="8"/>
      <c r="D137" s="9"/>
      <c r="E137" s="9"/>
      <c r="F137" s="9"/>
      <c r="G137" s="9"/>
      <c r="H137" s="10">
        <f>H138+H139+H140+H141+H142+H143+H144+H145+H146+H147+H148</f>
        <v>0</v>
      </c>
      <c r="I137" s="9"/>
      <c r="J137" s="23"/>
      <c r="K137" s="36"/>
    </row>
    <row r="138" spans="1:11" ht="41.4" x14ac:dyDescent="0.4">
      <c r="A138" s="13" t="s">
        <v>296</v>
      </c>
      <c r="B138" s="9" t="s">
        <v>297</v>
      </c>
      <c r="C138" s="8"/>
      <c r="D138" s="9" t="s">
        <v>124</v>
      </c>
      <c r="E138" s="9"/>
      <c r="F138" s="9"/>
      <c r="G138" s="9"/>
      <c r="H138" s="8"/>
      <c r="I138" s="9"/>
      <c r="J138" s="23"/>
      <c r="K138" s="36"/>
    </row>
    <row r="139" spans="1:11" ht="27.6" x14ac:dyDescent="0.3">
      <c r="A139" s="13" t="s">
        <v>298</v>
      </c>
      <c r="B139" s="9" t="s">
        <v>299</v>
      </c>
      <c r="C139" s="8"/>
      <c r="D139" s="9" t="s">
        <v>124</v>
      </c>
      <c r="E139" s="9"/>
      <c r="F139" s="9"/>
      <c r="G139" s="9"/>
      <c r="H139" s="8"/>
      <c r="I139" s="9"/>
      <c r="J139" s="26"/>
    </row>
    <row r="140" spans="1:11" ht="27.6" x14ac:dyDescent="0.3">
      <c r="A140" s="13" t="s">
        <v>300</v>
      </c>
      <c r="B140" s="9" t="s">
        <v>301</v>
      </c>
      <c r="C140" s="8"/>
      <c r="D140" s="9" t="s">
        <v>124</v>
      </c>
      <c r="E140" s="9"/>
      <c r="F140" s="9"/>
      <c r="G140" s="9"/>
      <c r="H140" s="8"/>
      <c r="I140" s="9"/>
      <c r="J140" s="26"/>
    </row>
    <row r="141" spans="1:11" x14ac:dyDescent="0.3">
      <c r="A141" s="13" t="s">
        <v>302</v>
      </c>
      <c r="B141" s="9" t="s">
        <v>24</v>
      </c>
      <c r="C141" s="8">
        <v>52</v>
      </c>
      <c r="D141" s="9" t="s">
        <v>303</v>
      </c>
      <c r="E141" s="9" t="s">
        <v>25</v>
      </c>
      <c r="F141" s="9"/>
      <c r="G141" s="9"/>
      <c r="H141" s="16">
        <f>C141*F141*G141/1000</f>
        <v>0</v>
      </c>
      <c r="I141" s="9"/>
      <c r="J141" s="26"/>
    </row>
    <row r="142" spans="1:11" x14ac:dyDescent="0.3">
      <c r="A142" s="13" t="s">
        <v>304</v>
      </c>
      <c r="B142" s="9" t="s">
        <v>305</v>
      </c>
      <c r="C142" s="8">
        <v>365</v>
      </c>
      <c r="D142" s="9" t="s">
        <v>303</v>
      </c>
      <c r="E142" s="9" t="s">
        <v>25</v>
      </c>
      <c r="F142" s="9"/>
      <c r="G142" s="9"/>
      <c r="H142" s="16">
        <f>C142*F142*G142/1000</f>
        <v>0</v>
      </c>
      <c r="I142" s="9"/>
      <c r="J142" s="26"/>
    </row>
    <row r="143" spans="1:11" ht="27.6" x14ac:dyDescent="0.3">
      <c r="A143" s="13" t="s">
        <v>306</v>
      </c>
      <c r="B143" s="9" t="s">
        <v>307</v>
      </c>
      <c r="C143" s="8"/>
      <c r="D143" s="9" t="s">
        <v>124</v>
      </c>
      <c r="E143" s="9"/>
      <c r="F143" s="9"/>
      <c r="G143" s="9"/>
      <c r="H143" s="8"/>
      <c r="I143" s="9"/>
      <c r="J143" s="26"/>
    </row>
    <row r="144" spans="1:11" ht="27.6" x14ac:dyDescent="0.3">
      <c r="A144" s="13" t="s">
        <v>308</v>
      </c>
      <c r="B144" s="9" t="s">
        <v>309</v>
      </c>
      <c r="C144" s="8"/>
      <c r="D144" s="9" t="s">
        <v>124</v>
      </c>
      <c r="E144" s="9"/>
      <c r="F144" s="9"/>
      <c r="G144" s="9"/>
      <c r="H144" s="8"/>
      <c r="I144" s="9"/>
      <c r="J144" s="26"/>
    </row>
    <row r="145" spans="1:11" ht="27.6" x14ac:dyDescent="0.3">
      <c r="A145" s="13" t="s">
        <v>310</v>
      </c>
      <c r="B145" s="9" t="s">
        <v>311</v>
      </c>
      <c r="C145" s="8">
        <v>12</v>
      </c>
      <c r="D145" s="9" t="s">
        <v>312</v>
      </c>
      <c r="E145" s="38" t="s">
        <v>313</v>
      </c>
      <c r="F145" s="9"/>
      <c r="G145" s="9"/>
      <c r="H145" s="16">
        <f>C145*F145*G145/1000</f>
        <v>0</v>
      </c>
      <c r="I145" s="9" t="s">
        <v>11</v>
      </c>
      <c r="J145" s="26"/>
    </row>
    <row r="146" spans="1:11" ht="27.6" x14ac:dyDescent="0.3">
      <c r="A146" s="13" t="s">
        <v>314</v>
      </c>
      <c r="B146" s="9" t="s">
        <v>315</v>
      </c>
      <c r="C146" s="8"/>
      <c r="D146" s="9" t="s">
        <v>69</v>
      </c>
      <c r="E146" s="9" t="s">
        <v>316</v>
      </c>
      <c r="F146" s="9"/>
      <c r="G146" s="9"/>
      <c r="H146" s="16">
        <f>F146*G146/1000</f>
        <v>0</v>
      </c>
      <c r="I146" s="9" t="s">
        <v>11</v>
      </c>
      <c r="J146" s="26"/>
    </row>
    <row r="147" spans="1:11" ht="27.6" x14ac:dyDescent="0.4">
      <c r="A147" s="13" t="s">
        <v>317</v>
      </c>
      <c r="B147" s="9" t="s">
        <v>318</v>
      </c>
      <c r="C147" s="8"/>
      <c r="D147" s="9" t="s">
        <v>69</v>
      </c>
      <c r="E147" s="9"/>
      <c r="F147" s="9"/>
      <c r="G147" s="9"/>
      <c r="H147" s="8"/>
      <c r="I147" s="9"/>
      <c r="J147" s="23"/>
      <c r="K147" s="22"/>
    </row>
    <row r="148" spans="1:11" ht="27.6" x14ac:dyDescent="0.4">
      <c r="A148" s="13" t="s">
        <v>319</v>
      </c>
      <c r="B148" s="9" t="s">
        <v>320</v>
      </c>
      <c r="C148" s="8"/>
      <c r="D148" s="9" t="s">
        <v>124</v>
      </c>
      <c r="E148" s="9" t="s">
        <v>321</v>
      </c>
      <c r="F148" s="9"/>
      <c r="G148" s="9"/>
      <c r="H148" s="16">
        <f>F148*G148/1000</f>
        <v>0</v>
      </c>
      <c r="I148" s="9"/>
      <c r="J148" s="23"/>
      <c r="K148" s="36"/>
    </row>
    <row r="149" spans="1:11" ht="27.6" x14ac:dyDescent="0.3">
      <c r="A149" s="27">
        <v>8</v>
      </c>
      <c r="B149" s="7" t="s">
        <v>322</v>
      </c>
      <c r="C149" s="8"/>
      <c r="D149" s="9"/>
      <c r="E149" s="9"/>
      <c r="F149" s="9"/>
      <c r="G149" s="9"/>
      <c r="H149" s="10">
        <f>H150+H151+H152</f>
        <v>0</v>
      </c>
      <c r="I149" s="9"/>
      <c r="J149" s="26"/>
    </row>
    <row r="150" spans="1:11" ht="27.6" x14ac:dyDescent="0.3">
      <c r="A150" s="13" t="s">
        <v>323</v>
      </c>
      <c r="B150" s="9" t="s">
        <v>324</v>
      </c>
      <c r="C150" s="8"/>
      <c r="D150" s="9" t="s">
        <v>124</v>
      </c>
      <c r="E150" s="9"/>
      <c r="F150" s="9"/>
      <c r="G150" s="9"/>
      <c r="H150" s="16">
        <v>0</v>
      </c>
      <c r="I150" s="9" t="s">
        <v>11</v>
      </c>
      <c r="J150" s="26"/>
    </row>
    <row r="151" spans="1:11" ht="41.4" x14ac:dyDescent="0.3">
      <c r="A151" s="13" t="s">
        <v>325</v>
      </c>
      <c r="B151" s="9" t="s">
        <v>326</v>
      </c>
      <c r="C151" s="8"/>
      <c r="D151" s="9" t="s">
        <v>124</v>
      </c>
      <c r="E151" s="9"/>
      <c r="F151" s="9"/>
      <c r="G151" s="9"/>
      <c r="H151" s="8"/>
      <c r="I151" s="9"/>
      <c r="J151" s="26"/>
    </row>
    <row r="152" spans="1:11" ht="27.6" x14ac:dyDescent="0.3">
      <c r="A152" s="13" t="s">
        <v>327</v>
      </c>
      <c r="B152" s="9" t="s">
        <v>328</v>
      </c>
      <c r="C152" s="8"/>
      <c r="D152" s="9" t="s">
        <v>124</v>
      </c>
      <c r="E152" s="9"/>
      <c r="F152" s="9"/>
      <c r="G152" s="9"/>
      <c r="H152" s="8"/>
      <c r="I152" s="9"/>
      <c r="J152" s="26"/>
    </row>
    <row r="153" spans="1:11" ht="27.6" x14ac:dyDescent="0.3">
      <c r="A153" s="27">
        <v>9</v>
      </c>
      <c r="B153" s="7" t="s">
        <v>329</v>
      </c>
      <c r="C153" s="8"/>
      <c r="D153" s="9" t="s">
        <v>124</v>
      </c>
      <c r="E153" s="9"/>
      <c r="F153" s="9"/>
      <c r="G153" s="9"/>
      <c r="H153" s="28">
        <f>H154+H155+H156+H157</f>
        <v>0</v>
      </c>
      <c r="I153" s="9"/>
      <c r="J153" s="26"/>
    </row>
    <row r="154" spans="1:11" ht="27.6" x14ac:dyDescent="0.3">
      <c r="A154" s="13" t="s">
        <v>330</v>
      </c>
      <c r="B154" s="9" t="s">
        <v>331</v>
      </c>
      <c r="C154" s="8"/>
      <c r="D154" s="9" t="s">
        <v>124</v>
      </c>
      <c r="E154" s="9" t="s">
        <v>89</v>
      </c>
      <c r="F154" s="9"/>
      <c r="G154" s="9"/>
      <c r="H154" s="16">
        <v>0</v>
      </c>
      <c r="I154" s="9"/>
      <c r="J154" s="26"/>
    </row>
    <row r="155" spans="1:11" ht="27.6" x14ac:dyDescent="0.3">
      <c r="A155" s="13" t="s">
        <v>332</v>
      </c>
      <c r="B155" s="9" t="s">
        <v>333</v>
      </c>
      <c r="C155" s="8"/>
      <c r="D155" s="9" t="s">
        <v>124</v>
      </c>
      <c r="E155" s="9"/>
      <c r="F155" s="9"/>
      <c r="G155" s="9"/>
      <c r="H155" s="16">
        <v>0</v>
      </c>
      <c r="I155" s="9"/>
      <c r="J155" s="26"/>
    </row>
    <row r="156" spans="1:11" ht="41.4" x14ac:dyDescent="0.3">
      <c r="A156" s="13" t="s">
        <v>334</v>
      </c>
      <c r="B156" s="9" t="s">
        <v>335</v>
      </c>
      <c r="C156" s="8"/>
      <c r="D156" s="9" t="s">
        <v>124</v>
      </c>
      <c r="E156" s="9" t="s">
        <v>89</v>
      </c>
      <c r="F156" s="9"/>
      <c r="G156" s="9"/>
      <c r="H156" s="16">
        <f>F156*G156/1000</f>
        <v>0</v>
      </c>
      <c r="I156" s="9"/>
      <c r="J156" s="26"/>
    </row>
    <row r="157" spans="1:11" ht="27.6" x14ac:dyDescent="0.3">
      <c r="A157" s="13" t="s">
        <v>336</v>
      </c>
      <c r="B157" s="9" t="s">
        <v>337</v>
      </c>
      <c r="C157" s="8"/>
      <c r="D157" s="9"/>
      <c r="E157" s="9"/>
      <c r="F157" s="9"/>
      <c r="G157" s="9"/>
      <c r="H157" s="16">
        <f>F157*G157/1000</f>
        <v>0</v>
      </c>
      <c r="I157" s="9"/>
      <c r="J157" s="26"/>
    </row>
    <row r="158" spans="1:11" ht="27.6" x14ac:dyDescent="0.4">
      <c r="A158" s="27">
        <v>10</v>
      </c>
      <c r="B158" s="7" t="s">
        <v>338</v>
      </c>
      <c r="C158" s="8"/>
      <c r="D158" s="9"/>
      <c r="E158" s="9"/>
      <c r="F158" s="9"/>
      <c r="G158" s="9"/>
      <c r="H158" s="10">
        <f>H159+H160+H161+H162</f>
        <v>19.343299999999999</v>
      </c>
      <c r="I158" s="9"/>
      <c r="J158" s="23"/>
      <c r="K158" s="22"/>
    </row>
    <row r="159" spans="1:11" ht="27.6" x14ac:dyDescent="0.4">
      <c r="A159" s="13" t="s">
        <v>339</v>
      </c>
      <c r="B159" s="9" t="s">
        <v>340</v>
      </c>
      <c r="C159" s="8"/>
      <c r="D159" s="9" t="s">
        <v>124</v>
      </c>
      <c r="E159" s="9"/>
      <c r="F159" s="9">
        <v>0</v>
      </c>
      <c r="G159" s="9">
        <v>0</v>
      </c>
      <c r="H159" s="8"/>
      <c r="I159" s="9"/>
      <c r="J159" s="23"/>
      <c r="K159" s="22"/>
    </row>
    <row r="160" spans="1:11" ht="27.6" x14ac:dyDescent="0.4">
      <c r="A160" s="13" t="s">
        <v>341</v>
      </c>
      <c r="B160" s="9" t="s">
        <v>342</v>
      </c>
      <c r="C160" s="8"/>
      <c r="D160" s="9" t="s">
        <v>43</v>
      </c>
      <c r="E160" s="9" t="s">
        <v>119</v>
      </c>
      <c r="F160" s="9">
        <v>56</v>
      </c>
      <c r="G160" s="9">
        <v>394.98</v>
      </c>
      <c r="H160" s="39">
        <f>19343.3/1000</f>
        <v>19.343299999999999</v>
      </c>
      <c r="I160" s="9" t="s">
        <v>11</v>
      </c>
      <c r="J160" s="23"/>
      <c r="K160" s="22"/>
    </row>
    <row r="161" spans="1:11" ht="41.4" x14ac:dyDescent="0.3">
      <c r="A161" s="13" t="s">
        <v>343</v>
      </c>
      <c r="B161" s="9" t="s">
        <v>344</v>
      </c>
      <c r="C161" s="8"/>
      <c r="D161" s="9" t="s">
        <v>129</v>
      </c>
      <c r="E161" s="9" t="s">
        <v>108</v>
      </c>
      <c r="F161" s="9">
        <v>0</v>
      </c>
      <c r="G161" s="9">
        <v>0</v>
      </c>
      <c r="H161" s="25"/>
      <c r="I161" s="9"/>
      <c r="J161" s="26"/>
    </row>
    <row r="162" spans="1:11" ht="27.6" x14ac:dyDescent="0.4">
      <c r="A162" s="13" t="s">
        <v>345</v>
      </c>
      <c r="B162" s="9" t="s">
        <v>346</v>
      </c>
      <c r="C162" s="8"/>
      <c r="D162" s="9"/>
      <c r="E162" s="9"/>
      <c r="F162" s="9"/>
      <c r="G162" s="9"/>
      <c r="H162" s="25"/>
      <c r="I162" s="9"/>
      <c r="J162" s="23"/>
      <c r="K162" s="22"/>
    </row>
    <row r="163" spans="1:11" ht="27.6" x14ac:dyDescent="0.3">
      <c r="A163" s="27">
        <v>11</v>
      </c>
      <c r="B163" s="7" t="s">
        <v>347</v>
      </c>
      <c r="C163" s="11"/>
      <c r="D163" s="7"/>
      <c r="E163" s="7"/>
      <c r="F163" s="7"/>
      <c r="G163" s="7"/>
      <c r="H163" s="12">
        <f>H164+H165+H166</f>
        <v>19.711759999999998</v>
      </c>
      <c r="I163" s="9"/>
      <c r="J163" s="26"/>
    </row>
    <row r="164" spans="1:11" ht="27.6" x14ac:dyDescent="0.3">
      <c r="A164" s="13" t="s">
        <v>348</v>
      </c>
      <c r="B164" s="9" t="s">
        <v>349</v>
      </c>
      <c r="C164" s="8"/>
      <c r="D164" s="9" t="s">
        <v>43</v>
      </c>
      <c r="E164" s="9" t="s">
        <v>89</v>
      </c>
      <c r="F164" s="9">
        <f>[1]МосГАЗ!F14</f>
        <v>26</v>
      </c>
      <c r="G164" s="15">
        <f>[1]МосГАЗ!G14</f>
        <v>758.14461538461535</v>
      </c>
      <c r="H164" s="16">
        <f>F164*G164/1000</f>
        <v>19.711759999999998</v>
      </c>
      <c r="I164" s="9"/>
      <c r="J164" s="26"/>
    </row>
    <row r="165" spans="1:11" ht="41.4" x14ac:dyDescent="0.3">
      <c r="A165" s="13" t="s">
        <v>350</v>
      </c>
      <c r="B165" s="9" t="s">
        <v>351</v>
      </c>
      <c r="C165" s="8"/>
      <c r="D165" s="9" t="s">
        <v>69</v>
      </c>
      <c r="E165" s="9" t="s">
        <v>89</v>
      </c>
      <c r="F165" s="9">
        <v>0</v>
      </c>
      <c r="G165" s="9">
        <v>0</v>
      </c>
      <c r="H165" s="16">
        <f>F165*G165/1000</f>
        <v>0</v>
      </c>
      <c r="I165" s="9"/>
      <c r="J165" s="26"/>
    </row>
    <row r="166" spans="1:11" ht="27.6" x14ac:dyDescent="0.3">
      <c r="A166" s="13" t="s">
        <v>352</v>
      </c>
      <c r="B166" s="9" t="s">
        <v>353</v>
      </c>
      <c r="C166" s="8"/>
      <c r="D166" s="9"/>
      <c r="E166" s="9"/>
      <c r="F166" s="9"/>
      <c r="G166" s="9"/>
      <c r="H166" s="8"/>
      <c r="I166" s="9"/>
      <c r="J166" s="26"/>
    </row>
    <row r="167" spans="1:11" ht="41.4" x14ac:dyDescent="0.3">
      <c r="A167" s="27">
        <v>12</v>
      </c>
      <c r="B167" s="7" t="s">
        <v>354</v>
      </c>
      <c r="C167" s="11"/>
      <c r="D167" s="7"/>
      <c r="E167" s="7"/>
      <c r="F167" s="7"/>
      <c r="G167" s="7"/>
      <c r="H167" s="12">
        <f>H168+H169+H170</f>
        <v>6.8260800000000001</v>
      </c>
      <c r="I167" s="9"/>
      <c r="J167" s="26"/>
    </row>
    <row r="168" spans="1:11" ht="55.2" x14ac:dyDescent="0.3">
      <c r="A168" s="13" t="s">
        <v>355</v>
      </c>
      <c r="B168" s="9" t="s">
        <v>356</v>
      </c>
      <c r="C168" s="8"/>
      <c r="D168" s="9" t="s">
        <v>251</v>
      </c>
      <c r="E168" s="9" t="s">
        <v>108</v>
      </c>
      <c r="F168" s="9">
        <v>12</v>
      </c>
      <c r="G168" s="9">
        <f>[1]Аварийка!F14</f>
        <v>568.84</v>
      </c>
      <c r="H168" s="16">
        <f>F168*G168/1000</f>
        <v>6.8260800000000001</v>
      </c>
      <c r="I168" s="9" t="s">
        <v>11</v>
      </c>
      <c r="J168" s="26"/>
    </row>
    <row r="169" spans="1:11" ht="55.2" x14ac:dyDescent="0.3">
      <c r="A169" s="13" t="s">
        <v>357</v>
      </c>
      <c r="B169" s="9" t="s">
        <v>358</v>
      </c>
      <c r="C169" s="8"/>
      <c r="D169" s="9" t="s">
        <v>251</v>
      </c>
      <c r="E169" s="9" t="s">
        <v>252</v>
      </c>
      <c r="F169" s="9">
        <v>0</v>
      </c>
      <c r="G169" s="9">
        <v>0</v>
      </c>
      <c r="H169" s="8"/>
      <c r="I169" s="9" t="s">
        <v>11</v>
      </c>
      <c r="J169" s="26"/>
    </row>
    <row r="170" spans="1:11" ht="41.4" x14ac:dyDescent="0.3">
      <c r="A170" s="13" t="s">
        <v>359</v>
      </c>
      <c r="B170" s="9" t="s">
        <v>360</v>
      </c>
      <c r="C170" s="8"/>
      <c r="D170" s="9"/>
      <c r="E170" s="9"/>
      <c r="F170" s="9"/>
      <c r="G170" s="9"/>
      <c r="H170" s="8"/>
      <c r="I170" s="9"/>
      <c r="J170" s="26"/>
    </row>
    <row r="171" spans="1:11" ht="55.2" x14ac:dyDescent="0.3">
      <c r="A171" s="27">
        <v>13</v>
      </c>
      <c r="B171" s="7" t="s">
        <v>361</v>
      </c>
      <c r="C171" s="11"/>
      <c r="D171" s="7"/>
      <c r="E171" s="7"/>
      <c r="F171" s="7"/>
      <c r="G171" s="7"/>
      <c r="H171" s="12">
        <f>[1]МЭС!R14/1000</f>
        <v>44.577959999999997</v>
      </c>
      <c r="I171" s="9"/>
      <c r="J171" s="26"/>
    </row>
    <row r="172" spans="1:11" x14ac:dyDescent="0.3">
      <c r="A172" s="27">
        <v>14</v>
      </c>
      <c r="B172" s="7" t="s">
        <v>362</v>
      </c>
      <c r="C172" s="11"/>
      <c r="D172" s="7"/>
      <c r="E172" s="7"/>
      <c r="F172" s="7"/>
      <c r="G172" s="7"/>
      <c r="H172" s="12">
        <f>[1]МВК!T14/1000</f>
        <v>20.531196000000001</v>
      </c>
      <c r="I172" s="9"/>
      <c r="J172" s="26"/>
    </row>
    <row r="173" spans="1:11" ht="41.4" x14ac:dyDescent="0.3">
      <c r="A173" s="27">
        <v>15</v>
      </c>
      <c r="B173" s="7" t="s">
        <v>363</v>
      </c>
      <c r="C173" s="11"/>
      <c r="D173" s="7"/>
      <c r="E173" s="7"/>
      <c r="F173" s="7"/>
      <c r="G173" s="7"/>
      <c r="H173" s="40">
        <f>H174+H175</f>
        <v>0</v>
      </c>
      <c r="I173" s="9"/>
      <c r="J173" s="26"/>
    </row>
    <row r="174" spans="1:11" x14ac:dyDescent="0.3">
      <c r="A174" s="13" t="s">
        <v>364</v>
      </c>
      <c r="B174" s="9" t="s">
        <v>365</v>
      </c>
      <c r="C174" s="8"/>
      <c r="D174" s="9" t="s">
        <v>43</v>
      </c>
      <c r="E174" s="9" t="s">
        <v>16</v>
      </c>
      <c r="F174" s="9">
        <v>0</v>
      </c>
      <c r="G174" s="9">
        <v>0</v>
      </c>
      <c r="H174" s="8"/>
      <c r="I174" s="9"/>
      <c r="J174" s="26"/>
    </row>
    <row r="175" spans="1:11" x14ac:dyDescent="0.3">
      <c r="A175" s="13" t="s">
        <v>366</v>
      </c>
      <c r="B175" s="9" t="s">
        <v>367</v>
      </c>
      <c r="C175" s="8"/>
      <c r="D175" s="9"/>
      <c r="E175" s="9" t="s">
        <v>16</v>
      </c>
      <c r="F175" s="9"/>
      <c r="G175" s="9"/>
      <c r="H175" s="8"/>
      <c r="I175" s="9"/>
      <c r="J175" s="26"/>
    </row>
    <row r="176" spans="1:11" ht="41.4" x14ac:dyDescent="0.3">
      <c r="A176" s="27">
        <v>16</v>
      </c>
      <c r="B176" s="7" t="s">
        <v>368</v>
      </c>
      <c r="C176" s="11"/>
      <c r="D176" s="7"/>
      <c r="E176" s="7"/>
      <c r="F176" s="7"/>
      <c r="G176" s="7"/>
      <c r="H176" s="40">
        <f>H177+H178+H179</f>
        <v>0</v>
      </c>
      <c r="I176" s="9"/>
      <c r="J176" s="26"/>
    </row>
    <row r="177" spans="1:11" ht="27.6" x14ac:dyDescent="0.3">
      <c r="A177" s="13" t="s">
        <v>369</v>
      </c>
      <c r="B177" s="9" t="s">
        <v>370</v>
      </c>
      <c r="C177" s="8"/>
      <c r="D177" s="9" t="s">
        <v>124</v>
      </c>
      <c r="E177" s="9"/>
      <c r="F177" s="9"/>
      <c r="G177" s="9"/>
      <c r="H177" s="8"/>
      <c r="I177" s="9"/>
      <c r="J177" s="26"/>
    </row>
    <row r="178" spans="1:11" ht="55.2" x14ac:dyDescent="0.3">
      <c r="A178" s="13" t="s">
        <v>371</v>
      </c>
      <c r="B178" s="9" t="s">
        <v>372</v>
      </c>
      <c r="C178" s="8"/>
      <c r="D178" s="9" t="s">
        <v>124</v>
      </c>
      <c r="E178" s="9"/>
      <c r="F178" s="9"/>
      <c r="G178" s="9"/>
      <c r="H178" s="8"/>
      <c r="I178" s="9"/>
      <c r="J178" s="26"/>
    </row>
    <row r="179" spans="1:11" ht="41.4" x14ac:dyDescent="0.3">
      <c r="A179" s="13" t="s">
        <v>373</v>
      </c>
      <c r="B179" s="9" t="s">
        <v>374</v>
      </c>
      <c r="C179" s="8"/>
      <c r="D179" s="9"/>
      <c r="E179" s="9" t="s">
        <v>81</v>
      </c>
      <c r="F179" s="9"/>
      <c r="G179" s="9"/>
      <c r="H179" s="16"/>
      <c r="I179" s="9"/>
      <c r="J179" s="26"/>
    </row>
    <row r="180" spans="1:11" ht="69" x14ac:dyDescent="0.4">
      <c r="A180" s="41">
        <v>17</v>
      </c>
      <c r="B180" s="42" t="s">
        <v>375</v>
      </c>
      <c r="C180" s="43"/>
      <c r="D180" s="42"/>
      <c r="E180" s="9"/>
      <c r="F180" s="9"/>
      <c r="G180" s="9"/>
      <c r="H180" s="28">
        <f>H181+H182+H183+H184+H185+H186+H187+H188+H189+H190+H191</f>
        <v>0</v>
      </c>
      <c r="I180" s="9"/>
      <c r="J180" s="23"/>
      <c r="K180" s="36"/>
    </row>
    <row r="181" spans="1:11" ht="27.6" x14ac:dyDescent="0.4">
      <c r="A181" s="13" t="s">
        <v>376</v>
      </c>
      <c r="B181" s="9" t="s">
        <v>377</v>
      </c>
      <c r="C181" s="8"/>
      <c r="D181" s="9" t="s">
        <v>124</v>
      </c>
      <c r="E181" s="9"/>
      <c r="F181" s="9"/>
      <c r="G181" s="9"/>
      <c r="H181" s="25"/>
      <c r="I181" s="9"/>
      <c r="J181" s="23"/>
      <c r="K181" s="22"/>
    </row>
    <row r="182" spans="1:11" ht="27.6" x14ac:dyDescent="0.3">
      <c r="A182" s="13" t="s">
        <v>378</v>
      </c>
      <c r="B182" s="9" t="s">
        <v>379</v>
      </c>
      <c r="C182" s="8"/>
      <c r="D182" s="9" t="s">
        <v>124</v>
      </c>
      <c r="E182" s="9"/>
      <c r="F182" s="9"/>
      <c r="G182" s="9"/>
      <c r="H182" s="25"/>
      <c r="I182" s="9"/>
      <c r="J182" s="26"/>
    </row>
    <row r="183" spans="1:11" ht="27.6" x14ac:dyDescent="0.3">
      <c r="A183" s="13" t="s">
        <v>380</v>
      </c>
      <c r="B183" s="9" t="s">
        <v>381</v>
      </c>
      <c r="C183" s="8"/>
      <c r="D183" s="9" t="s">
        <v>124</v>
      </c>
      <c r="E183" s="9"/>
      <c r="F183" s="9"/>
      <c r="G183" s="9"/>
      <c r="H183" s="25"/>
      <c r="I183" s="9"/>
      <c r="J183" s="26"/>
    </row>
    <row r="184" spans="1:11" ht="27.6" x14ac:dyDescent="0.3">
      <c r="A184" s="13" t="s">
        <v>382</v>
      </c>
      <c r="B184" s="9" t="s">
        <v>383</v>
      </c>
      <c r="C184" s="8"/>
      <c r="D184" s="9" t="s">
        <v>124</v>
      </c>
      <c r="E184" s="9"/>
      <c r="F184" s="9"/>
      <c r="G184" s="9"/>
      <c r="H184" s="25"/>
      <c r="I184" s="9"/>
      <c r="J184" s="26"/>
    </row>
    <row r="185" spans="1:11" ht="27.6" x14ac:dyDescent="0.4">
      <c r="A185" s="13" t="s">
        <v>384</v>
      </c>
      <c r="B185" s="9" t="s">
        <v>385</v>
      </c>
      <c r="C185" s="8"/>
      <c r="D185" s="9" t="s">
        <v>124</v>
      </c>
      <c r="E185" s="9"/>
      <c r="F185" s="9"/>
      <c r="G185" s="9"/>
      <c r="H185" s="25"/>
      <c r="I185" s="9"/>
      <c r="J185" s="23"/>
      <c r="K185" s="22"/>
    </row>
    <row r="186" spans="1:11" ht="27.6" x14ac:dyDescent="0.4">
      <c r="A186" s="13" t="s">
        <v>386</v>
      </c>
      <c r="B186" s="9" t="s">
        <v>387</v>
      </c>
      <c r="C186" s="8"/>
      <c r="D186" s="9" t="s">
        <v>124</v>
      </c>
      <c r="E186" s="9"/>
      <c r="F186" s="9"/>
      <c r="G186" s="9"/>
      <c r="H186" s="25"/>
      <c r="I186" s="9"/>
      <c r="J186" s="23"/>
      <c r="K186" s="22"/>
    </row>
    <row r="187" spans="1:11" ht="27.6" x14ac:dyDescent="0.4">
      <c r="A187" s="13" t="s">
        <v>388</v>
      </c>
      <c r="B187" s="9" t="s">
        <v>389</v>
      </c>
      <c r="C187" s="8"/>
      <c r="D187" s="9" t="s">
        <v>124</v>
      </c>
      <c r="E187" s="9"/>
      <c r="F187" s="9"/>
      <c r="G187" s="9"/>
      <c r="H187" s="25"/>
      <c r="I187" s="9"/>
      <c r="J187" s="23"/>
      <c r="K187" s="22"/>
    </row>
    <row r="188" spans="1:11" ht="27.6" x14ac:dyDescent="0.4">
      <c r="A188" s="13" t="s">
        <v>390</v>
      </c>
      <c r="B188" s="9" t="s">
        <v>391</v>
      </c>
      <c r="C188" s="8"/>
      <c r="D188" s="9" t="s">
        <v>124</v>
      </c>
      <c r="E188" s="9"/>
      <c r="F188" s="9"/>
      <c r="G188" s="9"/>
      <c r="H188" s="25"/>
      <c r="I188" s="9"/>
      <c r="J188" s="23"/>
      <c r="K188" s="36"/>
    </row>
    <row r="189" spans="1:11" ht="27.6" x14ac:dyDescent="0.4">
      <c r="A189" s="13" t="s">
        <v>392</v>
      </c>
      <c r="B189" s="9" t="s">
        <v>393</v>
      </c>
      <c r="C189" s="8"/>
      <c r="D189" s="9" t="s">
        <v>124</v>
      </c>
      <c r="E189" s="9"/>
      <c r="F189" s="9"/>
      <c r="G189" s="9"/>
      <c r="H189" s="25"/>
      <c r="I189" s="9"/>
      <c r="J189" s="23"/>
      <c r="K189" s="36"/>
    </row>
    <row r="190" spans="1:11" ht="27.6" x14ac:dyDescent="0.4">
      <c r="A190" s="13" t="s">
        <v>394</v>
      </c>
      <c r="B190" s="9" t="s">
        <v>395</v>
      </c>
      <c r="C190" s="8"/>
      <c r="D190" s="9" t="s">
        <v>124</v>
      </c>
      <c r="E190" s="9"/>
      <c r="F190" s="9"/>
      <c r="G190" s="9"/>
      <c r="H190" s="25"/>
      <c r="I190" s="9"/>
      <c r="J190" s="23"/>
      <c r="K190" s="36"/>
    </row>
    <row r="191" spans="1:11" ht="69" x14ac:dyDescent="0.4">
      <c r="A191" s="13" t="s">
        <v>396</v>
      </c>
      <c r="B191" s="9" t="s">
        <v>397</v>
      </c>
      <c r="C191" s="8"/>
      <c r="D191" s="9" t="s">
        <v>124</v>
      </c>
      <c r="E191" s="9"/>
      <c r="F191" s="9"/>
      <c r="G191" s="9"/>
      <c r="H191" s="25"/>
      <c r="I191" s="9"/>
      <c r="J191" s="23"/>
      <c r="K191" s="36"/>
    </row>
    <row r="192" spans="1:11" ht="21" x14ac:dyDescent="0.4">
      <c r="B192" s="44" t="s">
        <v>398</v>
      </c>
      <c r="C192" s="22"/>
      <c r="D192" s="22"/>
      <c r="E192" s="22"/>
      <c r="F192" s="22"/>
      <c r="G192" s="22"/>
      <c r="H192" s="45">
        <f>H7+H8+H40+H43+H44+H107+H137+H149+H153+H158+H163+H167+H171+H172+H173+H176+H180</f>
        <v>660.5705836620001</v>
      </c>
      <c r="I192" s="22"/>
      <c r="J192" s="46"/>
    </row>
    <row r="193" spans="2:10" ht="40.799999999999997" x14ac:dyDescent="0.4">
      <c r="B193" s="47" t="s">
        <v>399</v>
      </c>
      <c r="C193" s="22"/>
      <c r="D193" s="22"/>
      <c r="E193" s="22"/>
      <c r="F193" s="22"/>
      <c r="G193" s="22"/>
      <c r="H193" s="45">
        <f>[1]Ставка!H14/1000</f>
        <v>645.02003999999999</v>
      </c>
      <c r="J193" s="46"/>
    </row>
    <row r="194" spans="2:10" x14ac:dyDescent="0.3">
      <c r="H194" s="48">
        <f>H193-H192</f>
        <v>-15.550543662000109</v>
      </c>
      <c r="J194" s="46"/>
    </row>
    <row r="195" spans="2:10" x14ac:dyDescent="0.3">
      <c r="J195" s="46"/>
    </row>
    <row r="196" spans="2:10" x14ac:dyDescent="0.3">
      <c r="J196" s="46"/>
    </row>
    <row r="197" spans="2:10" x14ac:dyDescent="0.3">
      <c r="H197" s="48"/>
      <c r="J197" s="46"/>
    </row>
    <row r="198" spans="2:10" x14ac:dyDescent="0.3">
      <c r="J198" s="46"/>
    </row>
    <row r="199" spans="2:10" x14ac:dyDescent="0.3">
      <c r="J199" s="46"/>
    </row>
    <row r="200" spans="2:10" x14ac:dyDescent="0.3">
      <c r="J200" s="46"/>
    </row>
    <row r="201" spans="2:10" x14ac:dyDescent="0.3">
      <c r="J201" s="46"/>
    </row>
    <row r="202" spans="2:10" x14ac:dyDescent="0.3">
      <c r="J202" s="46"/>
    </row>
    <row r="203" spans="2:10" x14ac:dyDescent="0.3">
      <c r="J203" s="46"/>
    </row>
    <row r="204" spans="2:10" x14ac:dyDescent="0.3">
      <c r="J204" s="46"/>
    </row>
    <row r="205" spans="2:10" x14ac:dyDescent="0.3">
      <c r="J205" s="46"/>
    </row>
    <row r="206" spans="2:10" x14ac:dyDescent="0.3">
      <c r="J206" s="46"/>
    </row>
    <row r="207" spans="2:10" x14ac:dyDescent="0.3">
      <c r="J207" s="46"/>
    </row>
    <row r="208" spans="2:10" x14ac:dyDescent="0.3">
      <c r="J208" s="46"/>
    </row>
    <row r="209" spans="10:10" x14ac:dyDescent="0.3">
      <c r="J209" s="46"/>
    </row>
    <row r="210" spans="10:10" x14ac:dyDescent="0.3">
      <c r="J210" s="46"/>
    </row>
    <row r="211" spans="10:10" x14ac:dyDescent="0.3">
      <c r="J211" s="46"/>
    </row>
    <row r="212" spans="10:10" x14ac:dyDescent="0.3">
      <c r="J212" s="46"/>
    </row>
    <row r="213" spans="10:10" x14ac:dyDescent="0.3">
      <c r="J213" s="46"/>
    </row>
    <row r="214" spans="10:10" x14ac:dyDescent="0.3">
      <c r="J214" s="46"/>
    </row>
    <row r="215" spans="10:10" x14ac:dyDescent="0.3">
      <c r="J215" s="46"/>
    </row>
    <row r="216" spans="10:10" x14ac:dyDescent="0.3">
      <c r="J216" s="46"/>
    </row>
    <row r="217" spans="10:10" x14ac:dyDescent="0.3">
      <c r="J217" s="46"/>
    </row>
    <row r="218" spans="10:10" x14ac:dyDescent="0.3">
      <c r="J218" s="46"/>
    </row>
    <row r="219" spans="10:10" x14ac:dyDescent="0.3">
      <c r="J219" s="46"/>
    </row>
    <row r="220" spans="10:10" x14ac:dyDescent="0.3">
      <c r="J220" s="46"/>
    </row>
    <row r="221" spans="10:10" x14ac:dyDescent="0.3">
      <c r="J221" s="46"/>
    </row>
    <row r="222" spans="10:10" x14ac:dyDescent="0.3">
      <c r="J222" s="46"/>
    </row>
    <row r="223" spans="10:10" x14ac:dyDescent="0.3">
      <c r="J223" s="46"/>
    </row>
    <row r="224" spans="10:10" x14ac:dyDescent="0.3">
      <c r="J224" s="46"/>
    </row>
    <row r="225" spans="10:10" x14ac:dyDescent="0.3">
      <c r="J225" s="46"/>
    </row>
    <row r="226" spans="10:10" x14ac:dyDescent="0.3">
      <c r="J226" s="46"/>
    </row>
    <row r="227" spans="10:10" x14ac:dyDescent="0.3">
      <c r="J227" s="46"/>
    </row>
    <row r="228" spans="10:10" x14ac:dyDescent="0.3">
      <c r="J228" s="46"/>
    </row>
    <row r="229" spans="10:10" x14ac:dyDescent="0.3">
      <c r="J229" s="46"/>
    </row>
    <row r="230" spans="10:10" x14ac:dyDescent="0.3">
      <c r="J230" s="46"/>
    </row>
    <row r="231" spans="10:10" x14ac:dyDescent="0.3">
      <c r="J231" s="46"/>
    </row>
    <row r="232" spans="10:10" x14ac:dyDescent="0.3">
      <c r="J232" s="46"/>
    </row>
    <row r="233" spans="10:10" x14ac:dyDescent="0.3">
      <c r="J233" s="46"/>
    </row>
    <row r="234" spans="10:10" x14ac:dyDescent="0.3">
      <c r="J234" s="46"/>
    </row>
    <row r="235" spans="10:10" x14ac:dyDescent="0.3">
      <c r="J235" s="46"/>
    </row>
    <row r="236" spans="10:10" x14ac:dyDescent="0.3">
      <c r="J236" s="46"/>
    </row>
    <row r="237" spans="10:10" x14ac:dyDescent="0.3">
      <c r="J237" s="46"/>
    </row>
    <row r="238" spans="10:10" x14ac:dyDescent="0.3">
      <c r="J238" s="46"/>
    </row>
    <row r="239" spans="10:10" x14ac:dyDescent="0.3">
      <c r="J239" s="46"/>
    </row>
    <row r="240" spans="10:10" x14ac:dyDescent="0.3">
      <c r="J240" s="46"/>
    </row>
    <row r="241" spans="10:10" x14ac:dyDescent="0.3">
      <c r="J241" s="46"/>
    </row>
    <row r="242" spans="10:10" x14ac:dyDescent="0.3">
      <c r="J242" s="46"/>
    </row>
    <row r="243" spans="10:10" x14ac:dyDescent="0.3">
      <c r="J243" s="46"/>
    </row>
    <row r="244" spans="10:10" x14ac:dyDescent="0.3">
      <c r="J244" s="46"/>
    </row>
    <row r="245" spans="10:10" x14ac:dyDescent="0.3">
      <c r="J245" s="46"/>
    </row>
    <row r="246" spans="10:10" x14ac:dyDescent="0.3">
      <c r="J246" s="46"/>
    </row>
    <row r="247" spans="10:10" x14ac:dyDescent="0.3">
      <c r="J247" s="46"/>
    </row>
    <row r="248" spans="10:10" x14ac:dyDescent="0.3">
      <c r="J248" s="46"/>
    </row>
    <row r="249" spans="10:10" x14ac:dyDescent="0.3">
      <c r="J249" s="46"/>
    </row>
    <row r="250" spans="10:10" x14ac:dyDescent="0.3">
      <c r="J250" s="46"/>
    </row>
    <row r="251" spans="10:10" x14ac:dyDescent="0.3">
      <c r="J251" s="46"/>
    </row>
    <row r="252" spans="10:10" x14ac:dyDescent="0.3">
      <c r="J252" s="46"/>
    </row>
    <row r="253" spans="10:10" x14ac:dyDescent="0.3">
      <c r="J253" s="46"/>
    </row>
    <row r="254" spans="10:10" x14ac:dyDescent="0.3">
      <c r="J254" s="46"/>
    </row>
    <row r="255" spans="10:10" x14ac:dyDescent="0.3">
      <c r="J255" s="46"/>
    </row>
    <row r="256" spans="10:10" x14ac:dyDescent="0.3">
      <c r="J256" s="46"/>
    </row>
    <row r="257" spans="10:10" x14ac:dyDescent="0.3">
      <c r="J257" s="46"/>
    </row>
    <row r="258" spans="10:10" x14ac:dyDescent="0.3">
      <c r="J258" s="46"/>
    </row>
    <row r="259" spans="10:10" x14ac:dyDescent="0.3">
      <c r="J259" s="46"/>
    </row>
    <row r="260" spans="10:10" x14ac:dyDescent="0.3">
      <c r="J260" s="46"/>
    </row>
    <row r="261" spans="10:10" x14ac:dyDescent="0.3">
      <c r="J261" s="46"/>
    </row>
    <row r="262" spans="10:10" x14ac:dyDescent="0.3">
      <c r="J262" s="46"/>
    </row>
    <row r="263" spans="10:10" x14ac:dyDescent="0.3">
      <c r="J263" s="46"/>
    </row>
    <row r="264" spans="10:10" x14ac:dyDescent="0.3">
      <c r="J264" s="46"/>
    </row>
    <row r="265" spans="10:10" x14ac:dyDescent="0.3">
      <c r="J265" s="46"/>
    </row>
    <row r="266" spans="10:10" x14ac:dyDescent="0.3">
      <c r="J266" s="46"/>
    </row>
    <row r="267" spans="10:10" x14ac:dyDescent="0.3">
      <c r="J267" s="46"/>
    </row>
    <row r="268" spans="10:10" x14ac:dyDescent="0.3">
      <c r="J268" s="46"/>
    </row>
    <row r="269" spans="10:10" x14ac:dyDescent="0.3">
      <c r="J269" s="46"/>
    </row>
    <row r="270" spans="10:10" x14ac:dyDescent="0.3">
      <c r="J270" s="46"/>
    </row>
    <row r="271" spans="10:10" x14ac:dyDescent="0.3">
      <c r="J271" s="46"/>
    </row>
    <row r="272" spans="10:10" x14ac:dyDescent="0.3">
      <c r="J272" s="46"/>
    </row>
    <row r="273" spans="10:10" x14ac:dyDescent="0.3">
      <c r="J273" s="46"/>
    </row>
    <row r="274" spans="10:10" x14ac:dyDescent="0.3">
      <c r="J274" s="46"/>
    </row>
    <row r="275" spans="10:10" x14ac:dyDescent="0.3">
      <c r="J275" s="46"/>
    </row>
    <row r="276" spans="10:10" x14ac:dyDescent="0.3">
      <c r="J276" s="46"/>
    </row>
    <row r="277" spans="10:10" x14ac:dyDescent="0.3">
      <c r="J277" s="46"/>
    </row>
    <row r="278" spans="10:10" x14ac:dyDescent="0.3">
      <c r="J278" s="46"/>
    </row>
    <row r="279" spans="10:10" x14ac:dyDescent="0.3">
      <c r="J279" s="46"/>
    </row>
    <row r="280" spans="10:10" x14ac:dyDescent="0.3">
      <c r="J280" s="46"/>
    </row>
    <row r="281" spans="10:10" x14ac:dyDescent="0.3">
      <c r="J281" s="46"/>
    </row>
    <row r="282" spans="10:10" x14ac:dyDescent="0.3">
      <c r="J282" s="46"/>
    </row>
    <row r="283" spans="10:10" x14ac:dyDescent="0.3">
      <c r="J283" s="46"/>
    </row>
    <row r="284" spans="10:10" x14ac:dyDescent="0.3">
      <c r="J284" s="46"/>
    </row>
    <row r="285" spans="10:10" x14ac:dyDescent="0.3">
      <c r="J285" s="46"/>
    </row>
    <row r="286" spans="10:10" x14ac:dyDescent="0.3">
      <c r="J286" s="46"/>
    </row>
    <row r="287" spans="10:10" x14ac:dyDescent="0.3">
      <c r="J287" s="46"/>
    </row>
    <row r="288" spans="10:10" x14ac:dyDescent="0.3">
      <c r="J288" s="46"/>
    </row>
    <row r="289" spans="10:10" x14ac:dyDescent="0.3">
      <c r="J289" s="46"/>
    </row>
    <row r="290" spans="10:10" x14ac:dyDescent="0.3">
      <c r="J290" s="46"/>
    </row>
    <row r="291" spans="10:10" x14ac:dyDescent="0.3">
      <c r="J291" s="46"/>
    </row>
    <row r="292" spans="10:10" x14ac:dyDescent="0.3">
      <c r="J292" s="46"/>
    </row>
    <row r="293" spans="10:10" x14ac:dyDescent="0.3">
      <c r="J293" s="46"/>
    </row>
    <row r="294" spans="10:10" x14ac:dyDescent="0.3">
      <c r="J294" s="46"/>
    </row>
    <row r="295" spans="10:10" x14ac:dyDescent="0.3">
      <c r="J295" s="46"/>
    </row>
    <row r="296" spans="10:10" x14ac:dyDescent="0.3">
      <c r="J296" s="46"/>
    </row>
    <row r="297" spans="10:10" x14ac:dyDescent="0.3">
      <c r="J297" s="46"/>
    </row>
    <row r="298" spans="10:10" x14ac:dyDescent="0.3">
      <c r="J298" s="46"/>
    </row>
    <row r="299" spans="10:10" x14ac:dyDescent="0.3">
      <c r="J299" s="46"/>
    </row>
    <row r="300" spans="10:10" x14ac:dyDescent="0.3">
      <c r="J300" s="46"/>
    </row>
    <row r="301" spans="10:10" x14ac:dyDescent="0.3">
      <c r="J301" s="46"/>
    </row>
    <row r="302" spans="10:10" x14ac:dyDescent="0.3">
      <c r="J302" s="46"/>
    </row>
    <row r="303" spans="10:10" x14ac:dyDescent="0.3">
      <c r="J303" s="46"/>
    </row>
    <row r="304" spans="10:10" x14ac:dyDescent="0.3">
      <c r="J304" s="46"/>
    </row>
    <row r="305" spans="10:10" x14ac:dyDescent="0.3">
      <c r="J305" s="46"/>
    </row>
    <row r="306" spans="10:10" x14ac:dyDescent="0.3">
      <c r="J306" s="46"/>
    </row>
    <row r="307" spans="10:10" x14ac:dyDescent="0.3">
      <c r="J307" s="46"/>
    </row>
    <row r="308" spans="10:10" x14ac:dyDescent="0.3">
      <c r="J308" s="46"/>
    </row>
    <row r="309" spans="10:10" x14ac:dyDescent="0.3">
      <c r="J309" s="46"/>
    </row>
    <row r="310" spans="10:10" x14ac:dyDescent="0.3">
      <c r="J310" s="46"/>
    </row>
    <row r="311" spans="10:10" x14ac:dyDescent="0.3">
      <c r="J311" s="46"/>
    </row>
    <row r="312" spans="10:10" x14ac:dyDescent="0.3">
      <c r="J312" s="46"/>
    </row>
    <row r="313" spans="10:10" x14ac:dyDescent="0.3">
      <c r="J313" s="46"/>
    </row>
    <row r="314" spans="10:10" x14ac:dyDescent="0.3">
      <c r="J314" s="46"/>
    </row>
    <row r="315" spans="10:10" x14ac:dyDescent="0.3">
      <c r="J315" s="46"/>
    </row>
    <row r="316" spans="10:10" x14ac:dyDescent="0.3">
      <c r="J316" s="46"/>
    </row>
    <row r="317" spans="10:10" x14ac:dyDescent="0.3">
      <c r="J317" s="46"/>
    </row>
    <row r="318" spans="10:10" x14ac:dyDescent="0.3">
      <c r="J318" s="46"/>
    </row>
    <row r="319" spans="10:10" x14ac:dyDescent="0.3">
      <c r="J319" s="46"/>
    </row>
    <row r="320" spans="10:10" x14ac:dyDescent="0.3">
      <c r="J320" s="46"/>
    </row>
    <row r="321" spans="10:10" x14ac:dyDescent="0.3">
      <c r="J321" s="46"/>
    </row>
    <row r="322" spans="10:10" x14ac:dyDescent="0.3">
      <c r="J322" s="46"/>
    </row>
    <row r="323" spans="10:10" x14ac:dyDescent="0.3">
      <c r="J323" s="46"/>
    </row>
    <row r="324" spans="10:10" x14ac:dyDescent="0.3">
      <c r="J324" s="46"/>
    </row>
    <row r="325" spans="10:10" x14ac:dyDescent="0.3">
      <c r="J325" s="46"/>
    </row>
    <row r="326" spans="10:10" x14ac:dyDescent="0.3">
      <c r="J326" s="46"/>
    </row>
    <row r="327" spans="10:10" x14ac:dyDescent="0.3">
      <c r="J327" s="46"/>
    </row>
    <row r="328" spans="10:10" x14ac:dyDescent="0.3">
      <c r="J328" s="46"/>
    </row>
    <row r="329" spans="10:10" x14ac:dyDescent="0.3">
      <c r="J329" s="46"/>
    </row>
    <row r="330" spans="10:10" x14ac:dyDescent="0.3">
      <c r="J330" s="46"/>
    </row>
    <row r="331" spans="10:10" x14ac:dyDescent="0.3">
      <c r="J331" s="46"/>
    </row>
    <row r="332" spans="10:10" x14ac:dyDescent="0.3">
      <c r="J332" s="46"/>
    </row>
    <row r="333" spans="10:10" x14ac:dyDescent="0.3">
      <c r="J333" s="46"/>
    </row>
    <row r="334" spans="10:10" x14ac:dyDescent="0.3">
      <c r="J334" s="46"/>
    </row>
    <row r="335" spans="10:10" x14ac:dyDescent="0.3">
      <c r="J335" s="46"/>
    </row>
    <row r="336" spans="10:10" x14ac:dyDescent="0.3">
      <c r="J336" s="46"/>
    </row>
    <row r="337" spans="10:10" x14ac:dyDescent="0.3">
      <c r="J337" s="46"/>
    </row>
    <row r="338" spans="10:10" x14ac:dyDescent="0.3">
      <c r="J338" s="46"/>
    </row>
    <row r="339" spans="10:10" x14ac:dyDescent="0.3">
      <c r="J339" s="46"/>
    </row>
    <row r="340" spans="10:10" x14ac:dyDescent="0.3">
      <c r="J340" s="46"/>
    </row>
    <row r="341" spans="10:10" x14ac:dyDescent="0.3">
      <c r="J341" s="46"/>
    </row>
    <row r="342" spans="10:10" x14ac:dyDescent="0.3">
      <c r="J342" s="46"/>
    </row>
    <row r="343" spans="10:10" x14ac:dyDescent="0.3">
      <c r="J343" s="46"/>
    </row>
    <row r="344" spans="10:10" x14ac:dyDescent="0.3">
      <c r="J344" s="46"/>
    </row>
    <row r="345" spans="10:10" x14ac:dyDescent="0.3">
      <c r="J345" s="46"/>
    </row>
    <row r="346" spans="10:10" x14ac:dyDescent="0.3">
      <c r="J346" s="46"/>
    </row>
    <row r="347" spans="10:10" x14ac:dyDescent="0.3">
      <c r="J347" s="46"/>
    </row>
    <row r="348" spans="10:10" x14ac:dyDescent="0.3">
      <c r="J348" s="46"/>
    </row>
    <row r="349" spans="10:10" x14ac:dyDescent="0.3">
      <c r="J349" s="46"/>
    </row>
    <row r="350" spans="10:10" x14ac:dyDescent="0.3">
      <c r="J350" s="46"/>
    </row>
    <row r="351" spans="10:10" x14ac:dyDescent="0.3">
      <c r="J351" s="46"/>
    </row>
    <row r="352" spans="10:10" x14ac:dyDescent="0.3">
      <c r="J352" s="46"/>
    </row>
    <row r="353" spans="10:10" x14ac:dyDescent="0.3">
      <c r="J353" s="46"/>
    </row>
    <row r="354" spans="10:10" x14ac:dyDescent="0.3">
      <c r="J354" s="46"/>
    </row>
    <row r="355" spans="10:10" x14ac:dyDescent="0.3">
      <c r="J355" s="46"/>
    </row>
    <row r="356" spans="10:10" x14ac:dyDescent="0.3">
      <c r="J356" s="46"/>
    </row>
    <row r="357" spans="10:10" x14ac:dyDescent="0.3">
      <c r="J357" s="46"/>
    </row>
    <row r="358" spans="10:10" x14ac:dyDescent="0.3">
      <c r="J358" s="46"/>
    </row>
    <row r="359" spans="10:10" x14ac:dyDescent="0.3">
      <c r="J359" s="46"/>
    </row>
    <row r="360" spans="10:10" x14ac:dyDescent="0.3">
      <c r="J360" s="46"/>
    </row>
    <row r="361" spans="10:10" x14ac:dyDescent="0.3">
      <c r="J361" s="46"/>
    </row>
    <row r="362" spans="10:10" x14ac:dyDescent="0.3">
      <c r="J362" s="46"/>
    </row>
    <row r="363" spans="10:10" x14ac:dyDescent="0.3">
      <c r="J363" s="46"/>
    </row>
    <row r="364" spans="10:10" x14ac:dyDescent="0.3">
      <c r="J364" s="46"/>
    </row>
    <row r="365" spans="10:10" x14ac:dyDescent="0.3">
      <c r="J365" s="46"/>
    </row>
    <row r="366" spans="10:10" x14ac:dyDescent="0.3">
      <c r="J366" s="46"/>
    </row>
    <row r="367" spans="10:10" x14ac:dyDescent="0.3">
      <c r="J367" s="46"/>
    </row>
    <row r="368" spans="10:10" x14ac:dyDescent="0.3">
      <c r="J368" s="46"/>
    </row>
    <row r="369" spans="10:10" x14ac:dyDescent="0.3">
      <c r="J369" s="46"/>
    </row>
    <row r="370" spans="10:10" x14ac:dyDescent="0.3">
      <c r="J370" s="46"/>
    </row>
    <row r="371" spans="10:10" x14ac:dyDescent="0.3">
      <c r="J371" s="46"/>
    </row>
    <row r="372" spans="10:10" x14ac:dyDescent="0.3">
      <c r="J372" s="46"/>
    </row>
    <row r="373" spans="10:10" x14ac:dyDescent="0.3">
      <c r="J373" s="46"/>
    </row>
    <row r="374" spans="10:10" x14ac:dyDescent="0.3">
      <c r="J374" s="46"/>
    </row>
    <row r="375" spans="10:10" x14ac:dyDescent="0.3">
      <c r="J375" s="46"/>
    </row>
    <row r="376" spans="10:10" x14ac:dyDescent="0.3">
      <c r="J376" s="46"/>
    </row>
    <row r="377" spans="10:10" x14ac:dyDescent="0.3">
      <c r="J377" s="46"/>
    </row>
    <row r="378" spans="10:10" x14ac:dyDescent="0.3">
      <c r="J378" s="46"/>
    </row>
    <row r="379" spans="10:10" x14ac:dyDescent="0.3">
      <c r="J379" s="46"/>
    </row>
    <row r="380" spans="10:10" x14ac:dyDescent="0.3">
      <c r="J380" s="46"/>
    </row>
    <row r="381" spans="10:10" x14ac:dyDescent="0.3">
      <c r="J381" s="46"/>
    </row>
    <row r="382" spans="10:10" x14ac:dyDescent="0.3">
      <c r="J382" s="46"/>
    </row>
    <row r="383" spans="10:10" x14ac:dyDescent="0.3">
      <c r="J383" s="46"/>
    </row>
    <row r="384" spans="10:10" x14ac:dyDescent="0.3">
      <c r="J384" s="46"/>
    </row>
    <row r="385" spans="10:10" x14ac:dyDescent="0.3">
      <c r="J385" s="46"/>
    </row>
    <row r="386" spans="10:10" x14ac:dyDescent="0.3">
      <c r="J386" s="46"/>
    </row>
    <row r="387" spans="10:10" x14ac:dyDescent="0.3">
      <c r="J387" s="46"/>
    </row>
    <row r="388" spans="10:10" x14ac:dyDescent="0.3">
      <c r="J388" s="46"/>
    </row>
    <row r="389" spans="10:10" x14ac:dyDescent="0.3">
      <c r="J389" s="46"/>
    </row>
    <row r="390" spans="10:10" x14ac:dyDescent="0.3">
      <c r="J390" s="46"/>
    </row>
    <row r="391" spans="10:10" x14ac:dyDescent="0.3">
      <c r="J391" s="46"/>
    </row>
    <row r="392" spans="10:10" x14ac:dyDescent="0.3">
      <c r="J392" s="46"/>
    </row>
    <row r="393" spans="10:10" x14ac:dyDescent="0.3">
      <c r="J393" s="46"/>
    </row>
    <row r="394" spans="10:10" x14ac:dyDescent="0.3">
      <c r="J394" s="46"/>
    </row>
    <row r="395" spans="10:10" x14ac:dyDescent="0.3">
      <c r="J395" s="46"/>
    </row>
    <row r="396" spans="10:10" x14ac:dyDescent="0.3">
      <c r="J396" s="46"/>
    </row>
    <row r="397" spans="10:10" x14ac:dyDescent="0.3">
      <c r="J397" s="46"/>
    </row>
    <row r="398" spans="10:10" x14ac:dyDescent="0.3">
      <c r="J398" s="46"/>
    </row>
    <row r="399" spans="10:10" x14ac:dyDescent="0.3">
      <c r="J399" s="46"/>
    </row>
    <row r="400" spans="10:10" x14ac:dyDescent="0.3">
      <c r="J400" s="46"/>
    </row>
    <row r="401" spans="10:10" x14ac:dyDescent="0.3">
      <c r="J401" s="46"/>
    </row>
    <row r="402" spans="10:10" x14ac:dyDescent="0.3">
      <c r="J402" s="46"/>
    </row>
    <row r="403" spans="10:10" x14ac:dyDescent="0.3">
      <c r="J403" s="46"/>
    </row>
    <row r="404" spans="10:10" x14ac:dyDescent="0.3">
      <c r="J404" s="46"/>
    </row>
    <row r="405" spans="10:10" x14ac:dyDescent="0.3">
      <c r="J405" s="46"/>
    </row>
    <row r="406" spans="10:10" x14ac:dyDescent="0.3">
      <c r="J406" s="46"/>
    </row>
    <row r="407" spans="10:10" x14ac:dyDescent="0.3">
      <c r="J407" s="46"/>
    </row>
    <row r="408" spans="10:10" x14ac:dyDescent="0.3">
      <c r="J408" s="46"/>
    </row>
    <row r="409" spans="10:10" x14ac:dyDescent="0.3">
      <c r="J409" s="46"/>
    </row>
    <row r="410" spans="10:10" x14ac:dyDescent="0.3">
      <c r="J410" s="46"/>
    </row>
    <row r="411" spans="10:10" x14ac:dyDescent="0.3">
      <c r="J411" s="46"/>
    </row>
    <row r="412" spans="10:10" x14ac:dyDescent="0.3">
      <c r="J412" s="46"/>
    </row>
    <row r="413" spans="10:10" x14ac:dyDescent="0.3">
      <c r="J413" s="46"/>
    </row>
    <row r="414" spans="10:10" x14ac:dyDescent="0.3">
      <c r="J414" s="46"/>
    </row>
    <row r="415" spans="10:10" x14ac:dyDescent="0.3">
      <c r="J415" s="46"/>
    </row>
    <row r="416" spans="10:10" x14ac:dyDescent="0.3">
      <c r="J416" s="46"/>
    </row>
    <row r="417" spans="10:10" x14ac:dyDescent="0.3">
      <c r="J417" s="46"/>
    </row>
    <row r="418" spans="10:10" x14ac:dyDescent="0.3">
      <c r="J418" s="46"/>
    </row>
    <row r="419" spans="10:10" x14ac:dyDescent="0.3">
      <c r="J419" s="46"/>
    </row>
    <row r="420" spans="10:10" x14ac:dyDescent="0.3">
      <c r="J420" s="46"/>
    </row>
    <row r="421" spans="10:10" x14ac:dyDescent="0.3">
      <c r="J421" s="46"/>
    </row>
    <row r="422" spans="10:10" x14ac:dyDescent="0.3">
      <c r="J422" s="46"/>
    </row>
    <row r="423" spans="10:10" x14ac:dyDescent="0.3">
      <c r="J423" s="46"/>
    </row>
    <row r="424" spans="10:10" x14ac:dyDescent="0.3">
      <c r="J424" s="46"/>
    </row>
    <row r="425" spans="10:10" x14ac:dyDescent="0.3">
      <c r="J425" s="46"/>
    </row>
    <row r="426" spans="10:10" x14ac:dyDescent="0.3">
      <c r="J426" s="46"/>
    </row>
    <row r="427" spans="10:10" x14ac:dyDescent="0.3">
      <c r="J427" s="46"/>
    </row>
    <row r="428" spans="10:10" x14ac:dyDescent="0.3">
      <c r="J428" s="46"/>
    </row>
    <row r="429" spans="10:10" x14ac:dyDescent="0.3">
      <c r="J429" s="46"/>
    </row>
    <row r="430" spans="10:10" x14ac:dyDescent="0.3">
      <c r="J430" s="46"/>
    </row>
    <row r="431" spans="10:10" x14ac:dyDescent="0.3">
      <c r="J431" s="46"/>
    </row>
    <row r="432" spans="10:10" x14ac:dyDescent="0.3">
      <c r="J432" s="46"/>
    </row>
    <row r="433" spans="10:10" x14ac:dyDescent="0.3">
      <c r="J433" s="46"/>
    </row>
    <row r="434" spans="10:10" x14ac:dyDescent="0.3">
      <c r="J434" s="46"/>
    </row>
    <row r="435" spans="10:10" x14ac:dyDescent="0.3">
      <c r="J435" s="46"/>
    </row>
    <row r="436" spans="10:10" x14ac:dyDescent="0.3">
      <c r="J436" s="46"/>
    </row>
    <row r="437" spans="10:10" x14ac:dyDescent="0.3">
      <c r="J437" s="46"/>
    </row>
    <row r="438" spans="10:10" x14ac:dyDescent="0.3">
      <c r="J438" s="46"/>
    </row>
    <row r="439" spans="10:10" x14ac:dyDescent="0.3">
      <c r="J439" s="46"/>
    </row>
    <row r="440" spans="10:10" x14ac:dyDescent="0.3">
      <c r="J440" s="46"/>
    </row>
    <row r="441" spans="10:10" x14ac:dyDescent="0.3">
      <c r="J441" s="46"/>
    </row>
    <row r="442" spans="10:10" x14ac:dyDescent="0.3">
      <c r="J442" s="46"/>
    </row>
    <row r="443" spans="10:10" x14ac:dyDescent="0.3">
      <c r="J443" s="46"/>
    </row>
    <row r="444" spans="10:10" x14ac:dyDescent="0.3">
      <c r="J444" s="46"/>
    </row>
    <row r="445" spans="10:10" x14ac:dyDescent="0.3">
      <c r="J445" s="46"/>
    </row>
    <row r="446" spans="10:10" x14ac:dyDescent="0.3">
      <c r="J446" s="46"/>
    </row>
    <row r="447" spans="10:10" x14ac:dyDescent="0.3">
      <c r="J447" s="46"/>
    </row>
    <row r="448" spans="10:10" x14ac:dyDescent="0.3">
      <c r="J448" s="46"/>
    </row>
    <row r="449" spans="10:10" x14ac:dyDescent="0.3">
      <c r="J449" s="46"/>
    </row>
    <row r="450" spans="10:10" x14ac:dyDescent="0.3">
      <c r="J450" s="46"/>
    </row>
    <row r="451" spans="10:10" x14ac:dyDescent="0.3">
      <c r="J451" s="46"/>
    </row>
    <row r="452" spans="10:10" x14ac:dyDescent="0.3">
      <c r="J452" s="46"/>
    </row>
    <row r="453" spans="10:10" x14ac:dyDescent="0.3">
      <c r="J453" s="46"/>
    </row>
    <row r="454" spans="10:10" x14ac:dyDescent="0.3">
      <c r="J454" s="46"/>
    </row>
    <row r="455" spans="10:10" x14ac:dyDescent="0.3">
      <c r="J455" s="46"/>
    </row>
    <row r="456" spans="10:10" x14ac:dyDescent="0.3">
      <c r="J456" s="46"/>
    </row>
    <row r="457" spans="10:10" x14ac:dyDescent="0.3">
      <c r="J457" s="46"/>
    </row>
    <row r="458" spans="10:10" x14ac:dyDescent="0.3">
      <c r="J458" s="46"/>
    </row>
    <row r="459" spans="10:10" x14ac:dyDescent="0.3">
      <c r="J459" s="46"/>
    </row>
    <row r="460" spans="10:10" x14ac:dyDescent="0.3">
      <c r="J460" s="46"/>
    </row>
    <row r="461" spans="10:10" x14ac:dyDescent="0.3">
      <c r="J461" s="46"/>
    </row>
    <row r="462" spans="10:10" x14ac:dyDescent="0.3">
      <c r="J462" s="46"/>
    </row>
    <row r="463" spans="10:10" x14ac:dyDescent="0.3">
      <c r="J463" s="46"/>
    </row>
    <row r="464" spans="10:10" x14ac:dyDescent="0.3">
      <c r="J464" s="46"/>
    </row>
    <row r="465" spans="10:10" x14ac:dyDescent="0.3">
      <c r="J465" s="46"/>
    </row>
    <row r="466" spans="10:10" x14ac:dyDescent="0.3">
      <c r="J466" s="46"/>
    </row>
    <row r="467" spans="10:10" x14ac:dyDescent="0.3">
      <c r="J467" s="46"/>
    </row>
    <row r="468" spans="10:10" x14ac:dyDescent="0.3">
      <c r="J468" s="46"/>
    </row>
    <row r="469" spans="10:10" x14ac:dyDescent="0.3">
      <c r="J469" s="46"/>
    </row>
    <row r="470" spans="10:10" x14ac:dyDescent="0.3">
      <c r="J470" s="46"/>
    </row>
    <row r="471" spans="10:10" x14ac:dyDescent="0.3">
      <c r="J471" s="46"/>
    </row>
    <row r="472" spans="10:10" x14ac:dyDescent="0.3">
      <c r="J472" s="46"/>
    </row>
    <row r="473" spans="10:10" x14ac:dyDescent="0.3">
      <c r="J473" s="46"/>
    </row>
    <row r="474" spans="10:10" x14ac:dyDescent="0.3">
      <c r="J474" s="46"/>
    </row>
    <row r="475" spans="10:10" x14ac:dyDescent="0.3">
      <c r="J475" s="46"/>
    </row>
    <row r="476" spans="10:10" x14ac:dyDescent="0.3">
      <c r="J476" s="46"/>
    </row>
    <row r="477" spans="10:10" x14ac:dyDescent="0.3">
      <c r="J477" s="46"/>
    </row>
    <row r="478" spans="10:10" x14ac:dyDescent="0.3">
      <c r="J478" s="46"/>
    </row>
    <row r="479" spans="10:10" x14ac:dyDescent="0.3">
      <c r="J479" s="46"/>
    </row>
    <row r="480" spans="10:10" x14ac:dyDescent="0.3">
      <c r="J480" s="46"/>
    </row>
    <row r="481" spans="10:10" x14ac:dyDescent="0.3">
      <c r="J481" s="46"/>
    </row>
    <row r="482" spans="10:10" x14ac:dyDescent="0.3">
      <c r="J482" s="46"/>
    </row>
    <row r="483" spans="10:10" x14ac:dyDescent="0.3">
      <c r="J483" s="46"/>
    </row>
    <row r="484" spans="10:10" x14ac:dyDescent="0.3">
      <c r="J484" s="46"/>
    </row>
    <row r="485" spans="10:10" x14ac:dyDescent="0.3">
      <c r="J485" s="46"/>
    </row>
    <row r="486" spans="10:10" x14ac:dyDescent="0.3">
      <c r="J486" s="46"/>
    </row>
    <row r="487" spans="10:10" x14ac:dyDescent="0.3">
      <c r="J487" s="46"/>
    </row>
    <row r="488" spans="10:10" x14ac:dyDescent="0.3">
      <c r="J488" s="46"/>
    </row>
    <row r="489" spans="10:10" x14ac:dyDescent="0.3">
      <c r="J489" s="46"/>
    </row>
    <row r="490" spans="10:10" x14ac:dyDescent="0.3">
      <c r="J490" s="46"/>
    </row>
    <row r="491" spans="10:10" x14ac:dyDescent="0.3">
      <c r="J491" s="46"/>
    </row>
    <row r="492" spans="10:10" x14ac:dyDescent="0.3">
      <c r="J492" s="46"/>
    </row>
    <row r="493" spans="10:10" x14ac:dyDescent="0.3">
      <c r="J493" s="46"/>
    </row>
    <row r="494" spans="10:10" x14ac:dyDescent="0.3">
      <c r="J494" s="46"/>
    </row>
    <row r="495" spans="10:10" x14ac:dyDescent="0.3">
      <c r="J495" s="46"/>
    </row>
    <row r="496" spans="10:10" x14ac:dyDescent="0.3">
      <c r="J496" s="46"/>
    </row>
    <row r="497" spans="10:10" x14ac:dyDescent="0.3">
      <c r="J497" s="46"/>
    </row>
    <row r="498" spans="10:10" x14ac:dyDescent="0.3">
      <c r="J498" s="46"/>
    </row>
    <row r="499" spans="10:10" x14ac:dyDescent="0.3">
      <c r="J499" s="46"/>
    </row>
    <row r="500" spans="10:10" x14ac:dyDescent="0.3">
      <c r="J500" s="46"/>
    </row>
    <row r="501" spans="10:10" x14ac:dyDescent="0.3">
      <c r="J501" s="46"/>
    </row>
    <row r="502" spans="10:10" x14ac:dyDescent="0.3">
      <c r="J502" s="46"/>
    </row>
    <row r="503" spans="10:10" x14ac:dyDescent="0.3">
      <c r="J503" s="46"/>
    </row>
    <row r="504" spans="10:10" x14ac:dyDescent="0.3">
      <c r="J504" s="46"/>
    </row>
    <row r="505" spans="10:10" x14ac:dyDescent="0.3">
      <c r="J505" s="46"/>
    </row>
    <row r="506" spans="10:10" x14ac:dyDescent="0.3">
      <c r="J506" s="46"/>
    </row>
    <row r="507" spans="10:10" x14ac:dyDescent="0.3">
      <c r="J507" s="46"/>
    </row>
    <row r="508" spans="10:10" x14ac:dyDescent="0.3">
      <c r="J508" s="46"/>
    </row>
    <row r="509" spans="10:10" x14ac:dyDescent="0.3">
      <c r="J509" s="46"/>
    </row>
    <row r="510" spans="10:10" x14ac:dyDescent="0.3">
      <c r="J510" s="46"/>
    </row>
    <row r="511" spans="10:10" x14ac:dyDescent="0.3">
      <c r="J511" s="46"/>
    </row>
    <row r="512" spans="10:10" x14ac:dyDescent="0.3">
      <c r="J512" s="46"/>
    </row>
    <row r="513" spans="10:10" x14ac:dyDescent="0.3">
      <c r="J513" s="46"/>
    </row>
    <row r="514" spans="10:10" x14ac:dyDescent="0.3">
      <c r="J514" s="46"/>
    </row>
    <row r="515" spans="10:10" x14ac:dyDescent="0.3">
      <c r="J515" s="46"/>
    </row>
    <row r="516" spans="10:10" x14ac:dyDescent="0.3">
      <c r="J516" s="46"/>
    </row>
    <row r="517" spans="10:10" x14ac:dyDescent="0.3">
      <c r="J517" s="46"/>
    </row>
    <row r="518" spans="10:10" x14ac:dyDescent="0.3">
      <c r="J518" s="46"/>
    </row>
    <row r="519" spans="10:10" x14ac:dyDescent="0.3">
      <c r="J519" s="46"/>
    </row>
    <row r="520" spans="10:10" x14ac:dyDescent="0.3">
      <c r="J520" s="46"/>
    </row>
    <row r="521" spans="10:10" x14ac:dyDescent="0.3">
      <c r="J521" s="46"/>
    </row>
    <row r="522" spans="10:10" x14ac:dyDescent="0.3">
      <c r="J522" s="46"/>
    </row>
    <row r="523" spans="10:10" x14ac:dyDescent="0.3">
      <c r="J523" s="46"/>
    </row>
    <row r="524" spans="10:10" x14ac:dyDescent="0.3">
      <c r="J524" s="46"/>
    </row>
    <row r="525" spans="10:10" x14ac:dyDescent="0.3">
      <c r="J525" s="46"/>
    </row>
    <row r="526" spans="10:10" x14ac:dyDescent="0.3">
      <c r="J526" s="46"/>
    </row>
    <row r="527" spans="10:10" x14ac:dyDescent="0.3">
      <c r="J527" s="46"/>
    </row>
    <row r="528" spans="10:10" x14ac:dyDescent="0.3">
      <c r="J528" s="46"/>
    </row>
    <row r="529" spans="10:10" x14ac:dyDescent="0.3">
      <c r="J529" s="46"/>
    </row>
    <row r="530" spans="10:10" x14ac:dyDescent="0.3">
      <c r="J530" s="46"/>
    </row>
    <row r="531" spans="10:10" x14ac:dyDescent="0.3">
      <c r="J531" s="46"/>
    </row>
    <row r="532" spans="10:10" x14ac:dyDescent="0.3">
      <c r="J532" s="46"/>
    </row>
    <row r="533" spans="10:10" x14ac:dyDescent="0.3">
      <c r="J533" s="46"/>
    </row>
    <row r="534" spans="10:10" x14ac:dyDescent="0.3">
      <c r="J534" s="46"/>
    </row>
    <row r="535" spans="10:10" x14ac:dyDescent="0.3">
      <c r="J535" s="46"/>
    </row>
    <row r="536" spans="10:10" x14ac:dyDescent="0.3">
      <c r="J536" s="46"/>
    </row>
    <row r="537" spans="10:10" x14ac:dyDescent="0.3">
      <c r="J537" s="46"/>
    </row>
    <row r="538" spans="10:10" x14ac:dyDescent="0.3">
      <c r="J538" s="46"/>
    </row>
    <row r="539" spans="10:10" x14ac:dyDescent="0.3">
      <c r="J539" s="46"/>
    </row>
    <row r="540" spans="10:10" x14ac:dyDescent="0.3">
      <c r="J540" s="46"/>
    </row>
    <row r="541" spans="10:10" x14ac:dyDescent="0.3">
      <c r="J541" s="46"/>
    </row>
    <row r="542" spans="10:10" x14ac:dyDescent="0.3">
      <c r="J542" s="46"/>
    </row>
    <row r="543" spans="10:10" x14ac:dyDescent="0.3">
      <c r="J543" s="46"/>
    </row>
    <row r="544" spans="10:10" x14ac:dyDescent="0.3">
      <c r="J544" s="46"/>
    </row>
    <row r="545" spans="10:10" x14ac:dyDescent="0.3">
      <c r="J545" s="46"/>
    </row>
    <row r="546" spans="10:10" x14ac:dyDescent="0.3">
      <c r="J546" s="46"/>
    </row>
    <row r="547" spans="10:10" x14ac:dyDescent="0.3">
      <c r="J547" s="46"/>
    </row>
    <row r="548" spans="10:10" x14ac:dyDescent="0.3">
      <c r="J548" s="46"/>
    </row>
    <row r="549" spans="10:10" x14ac:dyDescent="0.3">
      <c r="J549" s="46"/>
    </row>
    <row r="550" spans="10:10" x14ac:dyDescent="0.3">
      <c r="J550" s="46"/>
    </row>
    <row r="551" spans="10:10" x14ac:dyDescent="0.3">
      <c r="J551" s="46"/>
    </row>
    <row r="552" spans="10:10" x14ac:dyDescent="0.3">
      <c r="J552" s="46"/>
    </row>
    <row r="553" spans="10:10" x14ac:dyDescent="0.3">
      <c r="J553" s="46"/>
    </row>
    <row r="554" spans="10:10" x14ac:dyDescent="0.3">
      <c r="J554" s="46"/>
    </row>
    <row r="555" spans="10:10" x14ac:dyDescent="0.3">
      <c r="J555" s="46"/>
    </row>
    <row r="556" spans="10:10" x14ac:dyDescent="0.3">
      <c r="J556" s="46"/>
    </row>
    <row r="557" spans="10:10" x14ac:dyDescent="0.3">
      <c r="J557" s="46"/>
    </row>
    <row r="558" spans="10:10" x14ac:dyDescent="0.3">
      <c r="J558" s="46"/>
    </row>
    <row r="559" spans="10:10" x14ac:dyDescent="0.3">
      <c r="J559" s="46"/>
    </row>
    <row r="560" spans="10:10" x14ac:dyDescent="0.3">
      <c r="J560" s="46"/>
    </row>
    <row r="561" spans="10:10" x14ac:dyDescent="0.3">
      <c r="J561" s="46"/>
    </row>
    <row r="562" spans="10:10" x14ac:dyDescent="0.3">
      <c r="J562" s="46"/>
    </row>
    <row r="563" spans="10:10" x14ac:dyDescent="0.3">
      <c r="J563" s="46"/>
    </row>
    <row r="564" spans="10:10" x14ac:dyDescent="0.3">
      <c r="J564" s="46"/>
    </row>
    <row r="565" spans="10:10" x14ac:dyDescent="0.3">
      <c r="J565" s="46"/>
    </row>
    <row r="566" spans="10:10" x14ac:dyDescent="0.3">
      <c r="J566" s="46"/>
    </row>
    <row r="567" spans="10:10" x14ac:dyDescent="0.3">
      <c r="J567" s="46"/>
    </row>
    <row r="568" spans="10:10" x14ac:dyDescent="0.3">
      <c r="J568" s="46"/>
    </row>
    <row r="569" spans="10:10" x14ac:dyDescent="0.3">
      <c r="J569" s="46"/>
    </row>
    <row r="570" spans="10:10" x14ac:dyDescent="0.3">
      <c r="J570" s="46"/>
    </row>
    <row r="571" spans="10:10" x14ac:dyDescent="0.3">
      <c r="J571" s="46"/>
    </row>
    <row r="572" spans="10:10" x14ac:dyDescent="0.3">
      <c r="J572" s="46"/>
    </row>
    <row r="573" spans="10:10" x14ac:dyDescent="0.3">
      <c r="J573" s="46"/>
    </row>
    <row r="574" spans="10:10" x14ac:dyDescent="0.3">
      <c r="J574" s="46"/>
    </row>
    <row r="575" spans="10:10" x14ac:dyDescent="0.3">
      <c r="J575" s="46"/>
    </row>
    <row r="576" spans="10:10" x14ac:dyDescent="0.3">
      <c r="J576" s="46"/>
    </row>
    <row r="577" spans="10:10" x14ac:dyDescent="0.3">
      <c r="J577" s="46"/>
    </row>
    <row r="578" spans="10:10" x14ac:dyDescent="0.3">
      <c r="J578" s="46"/>
    </row>
    <row r="579" spans="10:10" x14ac:dyDescent="0.3">
      <c r="J579" s="46"/>
    </row>
    <row r="580" spans="10:10" x14ac:dyDescent="0.3">
      <c r="J580" s="46"/>
    </row>
    <row r="581" spans="10:10" x14ac:dyDescent="0.3">
      <c r="J581" s="46"/>
    </row>
    <row r="582" spans="10:10" x14ac:dyDescent="0.3">
      <c r="J582" s="46"/>
    </row>
    <row r="583" spans="10:10" x14ac:dyDescent="0.3">
      <c r="J583" s="46"/>
    </row>
    <row r="584" spans="10:10" x14ac:dyDescent="0.3">
      <c r="J584" s="46"/>
    </row>
    <row r="585" spans="10:10" x14ac:dyDescent="0.3">
      <c r="J585" s="46"/>
    </row>
    <row r="586" spans="10:10" x14ac:dyDescent="0.3">
      <c r="J586" s="46"/>
    </row>
    <row r="587" spans="10:10" x14ac:dyDescent="0.3">
      <c r="J587" s="46"/>
    </row>
    <row r="588" spans="10:10" x14ac:dyDescent="0.3">
      <c r="J588" s="46"/>
    </row>
    <row r="589" spans="10:10" x14ac:dyDescent="0.3">
      <c r="J589" s="46"/>
    </row>
    <row r="590" spans="10:10" x14ac:dyDescent="0.3">
      <c r="J590" s="46"/>
    </row>
    <row r="591" spans="10:10" x14ac:dyDescent="0.3">
      <c r="J591" s="46"/>
    </row>
    <row r="592" spans="10:10" x14ac:dyDescent="0.3">
      <c r="J592" s="46"/>
    </row>
    <row r="593" spans="10:10" x14ac:dyDescent="0.3">
      <c r="J593" s="46"/>
    </row>
    <row r="594" spans="10:10" x14ac:dyDescent="0.3">
      <c r="J594" s="46"/>
    </row>
    <row r="595" spans="10:10" x14ac:dyDescent="0.3">
      <c r="J595" s="46"/>
    </row>
    <row r="596" spans="10:10" x14ac:dyDescent="0.3">
      <c r="J596" s="46"/>
    </row>
    <row r="597" spans="10:10" x14ac:dyDescent="0.3">
      <c r="J597" s="46"/>
    </row>
    <row r="598" spans="10:10" x14ac:dyDescent="0.3">
      <c r="J598" s="46"/>
    </row>
    <row r="599" spans="10:10" x14ac:dyDescent="0.3">
      <c r="J599" s="46"/>
    </row>
    <row r="600" spans="10:10" x14ac:dyDescent="0.3">
      <c r="J600" s="46"/>
    </row>
    <row r="601" spans="10:10" x14ac:dyDescent="0.3">
      <c r="J601" s="46"/>
    </row>
    <row r="602" spans="10:10" x14ac:dyDescent="0.3">
      <c r="J602" s="46"/>
    </row>
    <row r="603" spans="10:10" x14ac:dyDescent="0.3">
      <c r="J603" s="46"/>
    </row>
    <row r="604" spans="10:10" x14ac:dyDescent="0.3">
      <c r="J604" s="46"/>
    </row>
    <row r="605" spans="10:10" x14ac:dyDescent="0.3">
      <c r="J605" s="46"/>
    </row>
    <row r="606" spans="10:10" x14ac:dyDescent="0.3">
      <c r="J606" s="46"/>
    </row>
    <row r="607" spans="10:10" x14ac:dyDescent="0.3">
      <c r="J607" s="46"/>
    </row>
    <row r="608" spans="10:10" x14ac:dyDescent="0.3">
      <c r="J608" s="46"/>
    </row>
    <row r="609" spans="10:10" x14ac:dyDescent="0.3">
      <c r="J609" s="46"/>
    </row>
    <row r="610" spans="10:10" x14ac:dyDescent="0.3">
      <c r="J610" s="46"/>
    </row>
    <row r="611" spans="10:10" x14ac:dyDescent="0.3">
      <c r="J611" s="46"/>
    </row>
    <row r="612" spans="10:10" x14ac:dyDescent="0.3">
      <c r="J612" s="46"/>
    </row>
    <row r="613" spans="10:10" x14ac:dyDescent="0.3">
      <c r="J613" s="46"/>
    </row>
    <row r="614" spans="10:10" x14ac:dyDescent="0.3">
      <c r="J614" s="46"/>
    </row>
    <row r="615" spans="10:10" x14ac:dyDescent="0.3">
      <c r="J615" s="46"/>
    </row>
    <row r="616" spans="10:10" x14ac:dyDescent="0.3">
      <c r="J616" s="46"/>
    </row>
    <row r="617" spans="10:10" x14ac:dyDescent="0.3">
      <c r="J617" s="46"/>
    </row>
    <row r="618" spans="10:10" x14ac:dyDescent="0.3">
      <c r="J618" s="46"/>
    </row>
    <row r="619" spans="10:10" x14ac:dyDescent="0.3">
      <c r="J619" s="46"/>
    </row>
    <row r="620" spans="10:10" x14ac:dyDescent="0.3">
      <c r="J620" s="46"/>
    </row>
    <row r="621" spans="10:10" x14ac:dyDescent="0.3">
      <c r="J621" s="46"/>
    </row>
    <row r="622" spans="10:10" x14ac:dyDescent="0.3">
      <c r="J622" s="46"/>
    </row>
    <row r="623" spans="10:10" x14ac:dyDescent="0.3">
      <c r="J623" s="46"/>
    </row>
    <row r="624" spans="10:10" x14ac:dyDescent="0.3">
      <c r="J624" s="46"/>
    </row>
    <row r="625" spans="10:10" x14ac:dyDescent="0.3">
      <c r="J625" s="46"/>
    </row>
    <row r="626" spans="10:10" x14ac:dyDescent="0.3">
      <c r="J626" s="46"/>
    </row>
    <row r="627" spans="10:10" x14ac:dyDescent="0.3">
      <c r="J627" s="46"/>
    </row>
    <row r="628" spans="10:10" x14ac:dyDescent="0.3">
      <c r="J628" s="46"/>
    </row>
    <row r="629" spans="10:10" x14ac:dyDescent="0.3">
      <c r="J629" s="46"/>
    </row>
    <row r="630" spans="10:10" x14ac:dyDescent="0.3">
      <c r="J630" s="46"/>
    </row>
    <row r="631" spans="10:10" x14ac:dyDescent="0.3">
      <c r="J631" s="46"/>
    </row>
    <row r="632" spans="10:10" x14ac:dyDescent="0.3">
      <c r="J632" s="46"/>
    </row>
    <row r="633" spans="10:10" x14ac:dyDescent="0.3">
      <c r="J633" s="46"/>
    </row>
    <row r="634" spans="10:10" x14ac:dyDescent="0.3">
      <c r="J634" s="46"/>
    </row>
    <row r="635" spans="10:10" x14ac:dyDescent="0.3">
      <c r="J635" s="46"/>
    </row>
    <row r="636" spans="10:10" x14ac:dyDescent="0.3">
      <c r="J636" s="46"/>
    </row>
    <row r="637" spans="10:10" x14ac:dyDescent="0.3">
      <c r="J637" s="46"/>
    </row>
    <row r="638" spans="10:10" x14ac:dyDescent="0.3">
      <c r="J638" s="46"/>
    </row>
    <row r="639" spans="10:10" x14ac:dyDescent="0.3">
      <c r="J639" s="46"/>
    </row>
    <row r="640" spans="10:10" x14ac:dyDescent="0.3">
      <c r="J640" s="46"/>
    </row>
    <row r="641" spans="10:10" x14ac:dyDescent="0.3">
      <c r="J641" s="46"/>
    </row>
    <row r="642" spans="10:10" x14ac:dyDescent="0.3">
      <c r="J642" s="46"/>
    </row>
    <row r="643" spans="10:10" x14ac:dyDescent="0.3">
      <c r="J643" s="46"/>
    </row>
    <row r="644" spans="10:10" x14ac:dyDescent="0.3">
      <c r="J644" s="46"/>
    </row>
    <row r="645" spans="10:10" x14ac:dyDescent="0.3">
      <c r="J645" s="46"/>
    </row>
    <row r="646" spans="10:10" x14ac:dyDescent="0.3">
      <c r="J646" s="46"/>
    </row>
    <row r="647" spans="10:10" x14ac:dyDescent="0.3">
      <c r="J647" s="46"/>
    </row>
    <row r="648" spans="10:10" x14ac:dyDescent="0.3">
      <c r="J648" s="46"/>
    </row>
    <row r="649" spans="10:10" x14ac:dyDescent="0.3">
      <c r="J649" s="46"/>
    </row>
    <row r="650" spans="10:10" x14ac:dyDescent="0.3">
      <c r="J650" s="46"/>
    </row>
    <row r="651" spans="10:10" x14ac:dyDescent="0.3">
      <c r="J651" s="46"/>
    </row>
    <row r="652" spans="10:10" x14ac:dyDescent="0.3">
      <c r="J652" s="46"/>
    </row>
    <row r="653" spans="10:10" x14ac:dyDescent="0.3">
      <c r="J653" s="46"/>
    </row>
    <row r="654" spans="10:10" x14ac:dyDescent="0.3">
      <c r="J654" s="46"/>
    </row>
    <row r="655" spans="10:10" x14ac:dyDescent="0.3">
      <c r="J655" s="46"/>
    </row>
    <row r="656" spans="10:10" x14ac:dyDescent="0.3">
      <c r="J656" s="46"/>
    </row>
    <row r="657" spans="10:10" x14ac:dyDescent="0.3">
      <c r="J657" s="46"/>
    </row>
    <row r="658" spans="10:10" x14ac:dyDescent="0.3">
      <c r="J658" s="46"/>
    </row>
    <row r="659" spans="10:10" x14ac:dyDescent="0.3">
      <c r="J659" s="46"/>
    </row>
    <row r="660" spans="10:10" x14ac:dyDescent="0.3">
      <c r="J660" s="46"/>
    </row>
    <row r="661" spans="10:10" x14ac:dyDescent="0.3">
      <c r="J661" s="46"/>
    </row>
    <row r="662" spans="10:10" x14ac:dyDescent="0.3">
      <c r="J662" s="46"/>
    </row>
    <row r="663" spans="10:10" x14ac:dyDescent="0.3">
      <c r="J663" s="46"/>
    </row>
    <row r="664" spans="10:10" x14ac:dyDescent="0.3">
      <c r="J664" s="46"/>
    </row>
    <row r="665" spans="10:10" x14ac:dyDescent="0.3">
      <c r="J665" s="46"/>
    </row>
    <row r="666" spans="10:10" x14ac:dyDescent="0.3">
      <c r="J666" s="46"/>
    </row>
    <row r="667" spans="10:10" x14ac:dyDescent="0.3">
      <c r="J667" s="46"/>
    </row>
    <row r="668" spans="10:10" x14ac:dyDescent="0.3">
      <c r="J668" s="46"/>
    </row>
    <row r="669" spans="10:10" x14ac:dyDescent="0.3">
      <c r="J669" s="46"/>
    </row>
    <row r="670" spans="10:10" x14ac:dyDescent="0.3">
      <c r="J670" s="46"/>
    </row>
    <row r="671" spans="10:10" x14ac:dyDescent="0.3">
      <c r="J671" s="46"/>
    </row>
    <row r="672" spans="10:10" x14ac:dyDescent="0.3">
      <c r="J672" s="46"/>
    </row>
    <row r="673" spans="10:10" x14ac:dyDescent="0.3">
      <c r="J673" s="46"/>
    </row>
    <row r="674" spans="10:10" x14ac:dyDescent="0.3">
      <c r="J674" s="46"/>
    </row>
    <row r="675" spans="10:10" x14ac:dyDescent="0.3">
      <c r="J675" s="46"/>
    </row>
    <row r="676" spans="10:10" x14ac:dyDescent="0.3">
      <c r="J676" s="46"/>
    </row>
    <row r="677" spans="10:10" x14ac:dyDescent="0.3">
      <c r="J677" s="46"/>
    </row>
    <row r="678" spans="10:10" x14ac:dyDescent="0.3">
      <c r="J678" s="46"/>
    </row>
    <row r="679" spans="10:10" x14ac:dyDescent="0.3">
      <c r="J679" s="46"/>
    </row>
    <row r="680" spans="10:10" x14ac:dyDescent="0.3">
      <c r="J680" s="46"/>
    </row>
    <row r="681" spans="10:10" x14ac:dyDescent="0.3">
      <c r="J681" s="46"/>
    </row>
    <row r="682" spans="10:10" x14ac:dyDescent="0.3">
      <c r="J682" s="46"/>
    </row>
    <row r="683" spans="10:10" x14ac:dyDescent="0.3">
      <c r="J683" s="46"/>
    </row>
    <row r="684" spans="10:10" x14ac:dyDescent="0.3">
      <c r="J684" s="46"/>
    </row>
    <row r="685" spans="10:10" x14ac:dyDescent="0.3">
      <c r="J685" s="46"/>
    </row>
    <row r="686" spans="10:10" x14ac:dyDescent="0.3">
      <c r="J686" s="46"/>
    </row>
    <row r="687" spans="10:10" x14ac:dyDescent="0.3">
      <c r="J687" s="46"/>
    </row>
    <row r="688" spans="10:10" x14ac:dyDescent="0.3">
      <c r="J688" s="46"/>
    </row>
    <row r="689" spans="10:10" x14ac:dyDescent="0.3">
      <c r="J689" s="46"/>
    </row>
    <row r="690" spans="10:10" x14ac:dyDescent="0.3">
      <c r="J690" s="46"/>
    </row>
    <row r="691" spans="10:10" x14ac:dyDescent="0.3">
      <c r="J691" s="46"/>
    </row>
    <row r="692" spans="10:10" x14ac:dyDescent="0.3">
      <c r="J692" s="46"/>
    </row>
    <row r="693" spans="10:10" x14ac:dyDescent="0.3">
      <c r="J693" s="46"/>
    </row>
    <row r="694" spans="10:10" x14ac:dyDescent="0.3">
      <c r="J694" s="46"/>
    </row>
    <row r="695" spans="10:10" x14ac:dyDescent="0.3">
      <c r="J695" s="46"/>
    </row>
    <row r="696" spans="10:10" x14ac:dyDescent="0.3">
      <c r="J696" s="46"/>
    </row>
    <row r="697" spans="10:10" x14ac:dyDescent="0.3">
      <c r="J697" s="46"/>
    </row>
    <row r="698" spans="10:10" x14ac:dyDescent="0.3">
      <c r="J698" s="46"/>
    </row>
    <row r="699" spans="10:10" x14ac:dyDescent="0.3">
      <c r="J699" s="46"/>
    </row>
    <row r="700" spans="10:10" x14ac:dyDescent="0.3">
      <c r="J700" s="46"/>
    </row>
    <row r="701" spans="10:10" x14ac:dyDescent="0.3">
      <c r="J701" s="46"/>
    </row>
    <row r="702" spans="10:10" x14ac:dyDescent="0.3">
      <c r="J702" s="46"/>
    </row>
    <row r="703" spans="10:10" x14ac:dyDescent="0.3">
      <c r="J703" s="46"/>
    </row>
    <row r="704" spans="10:10" x14ac:dyDescent="0.3">
      <c r="J704" s="46"/>
    </row>
    <row r="705" spans="10:10" x14ac:dyDescent="0.3">
      <c r="J705" s="46"/>
    </row>
    <row r="706" spans="10:10" x14ac:dyDescent="0.3">
      <c r="J706" s="46"/>
    </row>
    <row r="707" spans="10:10" x14ac:dyDescent="0.3">
      <c r="J707" s="46"/>
    </row>
    <row r="708" spans="10:10" x14ac:dyDescent="0.3">
      <c r="J708" s="46"/>
    </row>
    <row r="709" spans="10:10" x14ac:dyDescent="0.3">
      <c r="J709" s="46"/>
    </row>
    <row r="710" spans="10:10" x14ac:dyDescent="0.3">
      <c r="J710" s="46"/>
    </row>
    <row r="711" spans="10:10" x14ac:dyDescent="0.3">
      <c r="J711" s="46"/>
    </row>
    <row r="712" spans="10:10" x14ac:dyDescent="0.3">
      <c r="J712" s="46"/>
    </row>
    <row r="713" spans="10:10" x14ac:dyDescent="0.3">
      <c r="J713" s="46"/>
    </row>
    <row r="714" spans="10:10" x14ac:dyDescent="0.3">
      <c r="J714" s="46"/>
    </row>
    <row r="715" spans="10:10" x14ac:dyDescent="0.3">
      <c r="J715" s="46"/>
    </row>
    <row r="716" spans="10:10" x14ac:dyDescent="0.3">
      <c r="J716" s="46"/>
    </row>
    <row r="717" spans="10:10" x14ac:dyDescent="0.3">
      <c r="J717" s="46"/>
    </row>
    <row r="718" spans="10:10" x14ac:dyDescent="0.3">
      <c r="J718" s="46"/>
    </row>
    <row r="719" spans="10:10" x14ac:dyDescent="0.3">
      <c r="J719" s="46"/>
    </row>
    <row r="720" spans="10:10" x14ac:dyDescent="0.3">
      <c r="J720" s="46"/>
    </row>
    <row r="721" spans="10:10" x14ac:dyDescent="0.3">
      <c r="J721" s="46"/>
    </row>
    <row r="722" spans="10:10" x14ac:dyDescent="0.3">
      <c r="J722" s="46"/>
    </row>
    <row r="723" spans="10:10" x14ac:dyDescent="0.3">
      <c r="J723" s="46"/>
    </row>
    <row r="724" spans="10:10" x14ac:dyDescent="0.3">
      <c r="J724" s="46"/>
    </row>
    <row r="725" spans="10:10" x14ac:dyDescent="0.3">
      <c r="J725" s="46"/>
    </row>
    <row r="726" spans="10:10" x14ac:dyDescent="0.3">
      <c r="J726" s="46"/>
    </row>
    <row r="727" spans="10:10" x14ac:dyDescent="0.3">
      <c r="J727" s="46"/>
    </row>
    <row r="728" spans="10:10" x14ac:dyDescent="0.3">
      <c r="J728" s="46"/>
    </row>
    <row r="729" spans="10:10" x14ac:dyDescent="0.3">
      <c r="J729" s="46"/>
    </row>
    <row r="730" spans="10:10" x14ac:dyDescent="0.3">
      <c r="J730" s="46"/>
    </row>
    <row r="731" spans="10:10" x14ac:dyDescent="0.3">
      <c r="J731" s="46"/>
    </row>
    <row r="732" spans="10:10" x14ac:dyDescent="0.3">
      <c r="J732" s="46"/>
    </row>
    <row r="733" spans="10:10" x14ac:dyDescent="0.3">
      <c r="J733" s="46"/>
    </row>
    <row r="734" spans="10:10" x14ac:dyDescent="0.3">
      <c r="J734" s="46"/>
    </row>
    <row r="735" spans="10:10" x14ac:dyDescent="0.3">
      <c r="J735" s="46"/>
    </row>
    <row r="736" spans="10:10" x14ac:dyDescent="0.3">
      <c r="J736" s="46"/>
    </row>
    <row r="737" spans="10:10" x14ac:dyDescent="0.3">
      <c r="J737" s="46"/>
    </row>
    <row r="738" spans="10:10" x14ac:dyDescent="0.3">
      <c r="J738" s="46"/>
    </row>
    <row r="739" spans="10:10" x14ac:dyDescent="0.3">
      <c r="J739" s="46"/>
    </row>
    <row r="740" spans="10:10" x14ac:dyDescent="0.3">
      <c r="J740" s="46"/>
    </row>
    <row r="741" spans="10:10" x14ac:dyDescent="0.3">
      <c r="J741" s="46"/>
    </row>
    <row r="742" spans="10:10" x14ac:dyDescent="0.3">
      <c r="J742" s="46"/>
    </row>
    <row r="743" spans="10:10" x14ac:dyDescent="0.3">
      <c r="J743" s="46"/>
    </row>
    <row r="744" spans="10:10" x14ac:dyDescent="0.3">
      <c r="J744" s="46"/>
    </row>
    <row r="745" spans="10:10" x14ac:dyDescent="0.3">
      <c r="J745" s="46"/>
    </row>
    <row r="746" spans="10:10" x14ac:dyDescent="0.3">
      <c r="J746" s="46"/>
    </row>
    <row r="747" spans="10:10" x14ac:dyDescent="0.3">
      <c r="J747" s="46"/>
    </row>
    <row r="748" spans="10:10" x14ac:dyDescent="0.3">
      <c r="J748" s="46"/>
    </row>
    <row r="749" spans="10:10" x14ac:dyDescent="0.3">
      <c r="J749" s="46"/>
    </row>
    <row r="750" spans="10:10" x14ac:dyDescent="0.3">
      <c r="J750" s="46"/>
    </row>
    <row r="751" spans="10:10" x14ac:dyDescent="0.3">
      <c r="J751" s="46"/>
    </row>
    <row r="752" spans="10:10" x14ac:dyDescent="0.3">
      <c r="J752" s="46"/>
    </row>
    <row r="753" spans="10:10" x14ac:dyDescent="0.3">
      <c r="J753" s="46"/>
    </row>
    <row r="754" spans="10:10" x14ac:dyDescent="0.3">
      <c r="J754" s="46"/>
    </row>
    <row r="755" spans="10:10" x14ac:dyDescent="0.3">
      <c r="J755" s="46"/>
    </row>
    <row r="756" spans="10:10" x14ac:dyDescent="0.3">
      <c r="J756" s="46"/>
    </row>
    <row r="757" spans="10:10" x14ac:dyDescent="0.3">
      <c r="J757" s="46"/>
    </row>
    <row r="758" spans="10:10" x14ac:dyDescent="0.3">
      <c r="J758" s="46"/>
    </row>
    <row r="759" spans="10:10" x14ac:dyDescent="0.3">
      <c r="J759" s="46"/>
    </row>
    <row r="760" spans="10:10" x14ac:dyDescent="0.3">
      <c r="J760" s="46"/>
    </row>
    <row r="761" spans="10:10" x14ac:dyDescent="0.3">
      <c r="J761" s="46"/>
    </row>
    <row r="762" spans="10:10" x14ac:dyDescent="0.3">
      <c r="J762" s="46"/>
    </row>
    <row r="763" spans="10:10" x14ac:dyDescent="0.3">
      <c r="J763" s="46"/>
    </row>
    <row r="764" spans="10:10" x14ac:dyDescent="0.3">
      <c r="J764" s="46"/>
    </row>
    <row r="765" spans="10:10" x14ac:dyDescent="0.3">
      <c r="J765" s="46"/>
    </row>
    <row r="766" spans="10:10" x14ac:dyDescent="0.3">
      <c r="J766" s="46"/>
    </row>
    <row r="767" spans="10:10" x14ac:dyDescent="0.3">
      <c r="J767" s="46"/>
    </row>
    <row r="768" spans="10:10" x14ac:dyDescent="0.3">
      <c r="J768" s="46"/>
    </row>
    <row r="769" spans="10:10" x14ac:dyDescent="0.3">
      <c r="J769" s="46"/>
    </row>
    <row r="770" spans="10:10" x14ac:dyDescent="0.3">
      <c r="J770" s="46"/>
    </row>
    <row r="771" spans="10:10" x14ac:dyDescent="0.3">
      <c r="J771" s="46"/>
    </row>
    <row r="772" spans="10:10" x14ac:dyDescent="0.3">
      <c r="J772" s="46"/>
    </row>
    <row r="773" spans="10:10" x14ac:dyDescent="0.3">
      <c r="J773" s="46"/>
    </row>
    <row r="774" spans="10:10" x14ac:dyDescent="0.3">
      <c r="J774" s="46"/>
    </row>
    <row r="775" spans="10:10" x14ac:dyDescent="0.3">
      <c r="J775" s="46"/>
    </row>
    <row r="776" spans="10:10" x14ac:dyDescent="0.3">
      <c r="J776" s="46"/>
    </row>
    <row r="777" spans="10:10" x14ac:dyDescent="0.3">
      <c r="J777" s="46"/>
    </row>
    <row r="778" spans="10:10" x14ac:dyDescent="0.3">
      <c r="J778" s="46"/>
    </row>
    <row r="779" spans="10:10" x14ac:dyDescent="0.3">
      <c r="J779" s="46"/>
    </row>
    <row r="780" spans="10:10" x14ac:dyDescent="0.3">
      <c r="J780" s="46"/>
    </row>
    <row r="781" spans="10:10" x14ac:dyDescent="0.3">
      <c r="J781" s="46"/>
    </row>
    <row r="782" spans="10:10" x14ac:dyDescent="0.3">
      <c r="J782" s="46"/>
    </row>
    <row r="783" spans="10:10" x14ac:dyDescent="0.3">
      <c r="J783" s="46"/>
    </row>
    <row r="784" spans="10:10" x14ac:dyDescent="0.3">
      <c r="J784" s="46"/>
    </row>
    <row r="785" spans="10:10" x14ac:dyDescent="0.3">
      <c r="J785" s="46"/>
    </row>
    <row r="786" spans="10:10" x14ac:dyDescent="0.3">
      <c r="J786" s="46"/>
    </row>
    <row r="787" spans="10:10" x14ac:dyDescent="0.3">
      <c r="J787" s="46"/>
    </row>
    <row r="788" spans="10:10" x14ac:dyDescent="0.3">
      <c r="J788" s="46"/>
    </row>
    <row r="789" spans="10:10" x14ac:dyDescent="0.3">
      <c r="J789" s="46"/>
    </row>
    <row r="790" spans="10:10" x14ac:dyDescent="0.3">
      <c r="J790" s="46"/>
    </row>
    <row r="791" spans="10:10" x14ac:dyDescent="0.3">
      <c r="J791" s="46"/>
    </row>
    <row r="792" spans="10:10" x14ac:dyDescent="0.3">
      <c r="J792" s="46"/>
    </row>
    <row r="793" spans="10:10" x14ac:dyDescent="0.3">
      <c r="J793" s="46"/>
    </row>
    <row r="794" spans="10:10" x14ac:dyDescent="0.3">
      <c r="J794" s="46"/>
    </row>
    <row r="795" spans="10:10" x14ac:dyDescent="0.3">
      <c r="J795" s="46"/>
    </row>
    <row r="796" spans="10:10" x14ac:dyDescent="0.3">
      <c r="J796" s="46"/>
    </row>
    <row r="797" spans="10:10" x14ac:dyDescent="0.3">
      <c r="J797" s="46"/>
    </row>
    <row r="798" spans="10:10" x14ac:dyDescent="0.3">
      <c r="J798" s="46"/>
    </row>
    <row r="799" spans="10:10" x14ac:dyDescent="0.3">
      <c r="J799" s="46"/>
    </row>
    <row r="800" spans="10:10" x14ac:dyDescent="0.3">
      <c r="J800" s="46"/>
    </row>
    <row r="801" spans="10:10" x14ac:dyDescent="0.3">
      <c r="J801" s="46"/>
    </row>
    <row r="802" spans="10:10" x14ac:dyDescent="0.3">
      <c r="J802" s="46"/>
    </row>
    <row r="803" spans="10:10" x14ac:dyDescent="0.3">
      <c r="J803" s="46"/>
    </row>
    <row r="804" spans="10:10" x14ac:dyDescent="0.3">
      <c r="J804" s="46"/>
    </row>
    <row r="805" spans="10:10" x14ac:dyDescent="0.3">
      <c r="J805" s="46"/>
    </row>
    <row r="806" spans="10:10" x14ac:dyDescent="0.3">
      <c r="J806" s="46"/>
    </row>
    <row r="807" spans="10:10" x14ac:dyDescent="0.3">
      <c r="J807" s="46"/>
    </row>
    <row r="808" spans="10:10" x14ac:dyDescent="0.3">
      <c r="J808" s="46"/>
    </row>
    <row r="809" spans="10:10" x14ac:dyDescent="0.3">
      <c r="J809" s="46"/>
    </row>
    <row r="810" spans="10:10" x14ac:dyDescent="0.3">
      <c r="J810" s="46"/>
    </row>
    <row r="811" spans="10:10" x14ac:dyDescent="0.3">
      <c r="J811" s="46"/>
    </row>
    <row r="812" spans="10:10" x14ac:dyDescent="0.3">
      <c r="J812" s="46"/>
    </row>
    <row r="813" spans="10:10" x14ac:dyDescent="0.3">
      <c r="J813" s="46"/>
    </row>
    <row r="814" spans="10:10" x14ac:dyDescent="0.3">
      <c r="J814" s="46"/>
    </row>
    <row r="815" spans="10:10" x14ac:dyDescent="0.3">
      <c r="J815" s="46"/>
    </row>
    <row r="816" spans="10:10" x14ac:dyDescent="0.3">
      <c r="J816" s="46"/>
    </row>
    <row r="817" spans="10:10" x14ac:dyDescent="0.3">
      <c r="J817" s="46"/>
    </row>
    <row r="818" spans="10:10" x14ac:dyDescent="0.3">
      <c r="J818" s="46"/>
    </row>
    <row r="819" spans="10:10" x14ac:dyDescent="0.3">
      <c r="J819" s="46"/>
    </row>
    <row r="820" spans="10:10" x14ac:dyDescent="0.3">
      <c r="J820" s="46"/>
    </row>
    <row r="821" spans="10:10" x14ac:dyDescent="0.3">
      <c r="J821" s="46"/>
    </row>
    <row r="822" spans="10:10" x14ac:dyDescent="0.3">
      <c r="J822" s="46"/>
    </row>
    <row r="823" spans="10:10" x14ac:dyDescent="0.3">
      <c r="J823" s="46"/>
    </row>
    <row r="824" spans="10:10" x14ac:dyDescent="0.3">
      <c r="J824" s="46"/>
    </row>
    <row r="825" spans="10:10" x14ac:dyDescent="0.3">
      <c r="J825" s="46"/>
    </row>
    <row r="826" spans="10:10" x14ac:dyDescent="0.3">
      <c r="J826" s="46"/>
    </row>
    <row r="827" spans="10:10" x14ac:dyDescent="0.3">
      <c r="J827" s="46"/>
    </row>
    <row r="828" spans="10:10" x14ac:dyDescent="0.3">
      <c r="J828" s="46"/>
    </row>
    <row r="829" spans="10:10" x14ac:dyDescent="0.3">
      <c r="J829" s="46"/>
    </row>
    <row r="830" spans="10:10" x14ac:dyDescent="0.3">
      <c r="J830" s="46"/>
    </row>
    <row r="831" spans="10:10" x14ac:dyDescent="0.3">
      <c r="J831" s="46"/>
    </row>
    <row r="832" spans="10:10" x14ac:dyDescent="0.3">
      <c r="J832" s="46"/>
    </row>
    <row r="833" spans="10:10" x14ac:dyDescent="0.3">
      <c r="J833" s="46"/>
    </row>
    <row r="834" spans="10:10" x14ac:dyDescent="0.3">
      <c r="J834" s="46"/>
    </row>
    <row r="835" spans="10:10" x14ac:dyDescent="0.3">
      <c r="J835" s="46"/>
    </row>
    <row r="836" spans="10:10" x14ac:dyDescent="0.3">
      <c r="J836" s="46"/>
    </row>
    <row r="837" spans="10:10" x14ac:dyDescent="0.3">
      <c r="J837" s="46"/>
    </row>
    <row r="838" spans="10:10" x14ac:dyDescent="0.3">
      <c r="J838" s="46"/>
    </row>
    <row r="839" spans="10:10" x14ac:dyDescent="0.3">
      <c r="J839" s="46"/>
    </row>
    <row r="840" spans="10:10" x14ac:dyDescent="0.3">
      <c r="J840" s="46"/>
    </row>
    <row r="841" spans="10:10" x14ac:dyDescent="0.3">
      <c r="J841" s="46"/>
    </row>
    <row r="842" spans="10:10" x14ac:dyDescent="0.3">
      <c r="J842" s="46"/>
    </row>
    <row r="843" spans="10:10" x14ac:dyDescent="0.3">
      <c r="J843" s="46"/>
    </row>
    <row r="844" spans="10:10" x14ac:dyDescent="0.3">
      <c r="J844" s="46"/>
    </row>
    <row r="845" spans="10:10" x14ac:dyDescent="0.3">
      <c r="J845" s="46"/>
    </row>
    <row r="846" spans="10:10" x14ac:dyDescent="0.3">
      <c r="J846" s="46"/>
    </row>
    <row r="847" spans="10:10" x14ac:dyDescent="0.3">
      <c r="J847" s="46"/>
    </row>
    <row r="848" spans="10:10" x14ac:dyDescent="0.3">
      <c r="J848" s="46"/>
    </row>
    <row r="849" spans="10:10" x14ac:dyDescent="0.3">
      <c r="J849" s="46"/>
    </row>
    <row r="850" spans="10:10" x14ac:dyDescent="0.3">
      <c r="J850" s="46"/>
    </row>
    <row r="851" spans="10:10" x14ac:dyDescent="0.3">
      <c r="J851" s="46"/>
    </row>
    <row r="852" spans="10:10" x14ac:dyDescent="0.3">
      <c r="J852" s="46"/>
    </row>
    <row r="853" spans="10:10" x14ac:dyDescent="0.3">
      <c r="J853" s="46"/>
    </row>
    <row r="854" spans="10:10" x14ac:dyDescent="0.3">
      <c r="J854" s="46"/>
    </row>
    <row r="855" spans="10:10" x14ac:dyDescent="0.3">
      <c r="J855" s="46"/>
    </row>
    <row r="856" spans="10:10" x14ac:dyDescent="0.3">
      <c r="J856" s="46"/>
    </row>
    <row r="857" spans="10:10" x14ac:dyDescent="0.3">
      <c r="J857" s="46"/>
    </row>
    <row r="858" spans="10:10" x14ac:dyDescent="0.3">
      <c r="J858" s="46"/>
    </row>
    <row r="859" spans="10:10" x14ac:dyDescent="0.3">
      <c r="J859" s="46"/>
    </row>
    <row r="860" spans="10:10" x14ac:dyDescent="0.3">
      <c r="J860" s="46"/>
    </row>
    <row r="861" spans="10:10" x14ac:dyDescent="0.3">
      <c r="J861" s="46"/>
    </row>
    <row r="862" spans="10:10" x14ac:dyDescent="0.3">
      <c r="J862" s="46"/>
    </row>
    <row r="863" spans="10:10" x14ac:dyDescent="0.3">
      <c r="J863" s="46"/>
    </row>
    <row r="864" spans="10:10" x14ac:dyDescent="0.3">
      <c r="J864" s="46"/>
    </row>
    <row r="865" spans="10:10" x14ac:dyDescent="0.3">
      <c r="J865" s="46"/>
    </row>
    <row r="866" spans="10:10" x14ac:dyDescent="0.3">
      <c r="J866" s="46"/>
    </row>
    <row r="867" spans="10:10" x14ac:dyDescent="0.3">
      <c r="J867" s="46"/>
    </row>
    <row r="868" spans="10:10" x14ac:dyDescent="0.3">
      <c r="J868" s="46"/>
    </row>
    <row r="869" spans="10:10" x14ac:dyDescent="0.3">
      <c r="J869" s="46"/>
    </row>
    <row r="870" spans="10:10" x14ac:dyDescent="0.3">
      <c r="J870" s="46"/>
    </row>
    <row r="871" spans="10:10" x14ac:dyDescent="0.3">
      <c r="J871" s="46"/>
    </row>
    <row r="872" spans="10:10" x14ac:dyDescent="0.3">
      <c r="J872" s="46"/>
    </row>
    <row r="873" spans="10:10" x14ac:dyDescent="0.3">
      <c r="J873" s="46"/>
    </row>
    <row r="874" spans="10:10" x14ac:dyDescent="0.3">
      <c r="J874" s="46"/>
    </row>
    <row r="875" spans="10:10" x14ac:dyDescent="0.3">
      <c r="J875" s="46"/>
    </row>
    <row r="876" spans="10:10" x14ac:dyDescent="0.3">
      <c r="J876" s="46"/>
    </row>
    <row r="877" spans="10:10" x14ac:dyDescent="0.3">
      <c r="J877" s="46"/>
    </row>
    <row r="878" spans="10:10" x14ac:dyDescent="0.3">
      <c r="J878" s="46"/>
    </row>
    <row r="879" spans="10:10" x14ac:dyDescent="0.3">
      <c r="J879" s="46"/>
    </row>
    <row r="880" spans="10:10" x14ac:dyDescent="0.3">
      <c r="J880" s="46"/>
    </row>
    <row r="881" spans="10:10" x14ac:dyDescent="0.3">
      <c r="J881" s="46"/>
    </row>
    <row r="882" spans="10:10" x14ac:dyDescent="0.3">
      <c r="J882" s="46"/>
    </row>
    <row r="883" spans="10:10" x14ac:dyDescent="0.3">
      <c r="J883" s="46"/>
    </row>
    <row r="884" spans="10:10" x14ac:dyDescent="0.3">
      <c r="J884" s="46"/>
    </row>
    <row r="885" spans="10:10" x14ac:dyDescent="0.3">
      <c r="J885" s="46"/>
    </row>
    <row r="886" spans="10:10" x14ac:dyDescent="0.3">
      <c r="J886" s="46"/>
    </row>
    <row r="887" spans="10:10" x14ac:dyDescent="0.3">
      <c r="J887" s="46"/>
    </row>
    <row r="888" spans="10:10" x14ac:dyDescent="0.3">
      <c r="J888" s="46"/>
    </row>
    <row r="889" spans="10:10" x14ac:dyDescent="0.3">
      <c r="J889" s="46"/>
    </row>
    <row r="890" spans="10:10" x14ac:dyDescent="0.3">
      <c r="J890" s="46"/>
    </row>
    <row r="891" spans="10:10" x14ac:dyDescent="0.3">
      <c r="J891" s="46"/>
    </row>
    <row r="892" spans="10:10" x14ac:dyDescent="0.3">
      <c r="J892" s="46"/>
    </row>
    <row r="893" spans="10:10" x14ac:dyDescent="0.3">
      <c r="J893" s="46"/>
    </row>
    <row r="894" spans="10:10" x14ac:dyDescent="0.3">
      <c r="J894" s="46"/>
    </row>
    <row r="895" spans="10:10" x14ac:dyDescent="0.3">
      <c r="J895" s="46"/>
    </row>
    <row r="896" spans="10:10" x14ac:dyDescent="0.3">
      <c r="J896" s="46"/>
    </row>
    <row r="897" spans="10:10" x14ac:dyDescent="0.3">
      <c r="J897" s="46"/>
    </row>
    <row r="898" spans="10:10" x14ac:dyDescent="0.3">
      <c r="J898" s="46"/>
    </row>
    <row r="899" spans="10:10" x14ac:dyDescent="0.3">
      <c r="J899" s="46"/>
    </row>
    <row r="900" spans="10:10" x14ac:dyDescent="0.3">
      <c r="J900" s="46"/>
    </row>
    <row r="901" spans="10:10" x14ac:dyDescent="0.3">
      <c r="J901" s="46"/>
    </row>
    <row r="902" spans="10:10" x14ac:dyDescent="0.3">
      <c r="J902" s="46"/>
    </row>
    <row r="903" spans="10:10" x14ac:dyDescent="0.3">
      <c r="J903" s="46"/>
    </row>
    <row r="904" spans="10:10" x14ac:dyDescent="0.3">
      <c r="J904" s="46"/>
    </row>
    <row r="905" spans="10:10" x14ac:dyDescent="0.3">
      <c r="J905" s="46"/>
    </row>
    <row r="906" spans="10:10" x14ac:dyDescent="0.3">
      <c r="J906" s="46"/>
    </row>
    <row r="907" spans="10:10" x14ac:dyDescent="0.3">
      <c r="J907" s="46"/>
    </row>
    <row r="908" spans="10:10" x14ac:dyDescent="0.3">
      <c r="J908" s="46"/>
    </row>
    <row r="909" spans="10:10" x14ac:dyDescent="0.3">
      <c r="J909" s="46"/>
    </row>
    <row r="910" spans="10:10" x14ac:dyDescent="0.3">
      <c r="J910" s="46"/>
    </row>
    <row r="911" spans="10:10" x14ac:dyDescent="0.3">
      <c r="J911" s="46"/>
    </row>
    <row r="912" spans="10:10" x14ac:dyDescent="0.3">
      <c r="J912" s="46"/>
    </row>
    <row r="913" spans="10:10" x14ac:dyDescent="0.3">
      <c r="J913" s="46"/>
    </row>
    <row r="914" spans="10:10" x14ac:dyDescent="0.3">
      <c r="J914" s="46"/>
    </row>
    <row r="915" spans="10:10" x14ac:dyDescent="0.3">
      <c r="J915" s="46"/>
    </row>
    <row r="916" spans="10:10" x14ac:dyDescent="0.3">
      <c r="J916" s="46"/>
    </row>
    <row r="917" spans="10:10" x14ac:dyDescent="0.3">
      <c r="J917" s="46"/>
    </row>
    <row r="918" spans="10:10" x14ac:dyDescent="0.3">
      <c r="J918" s="46"/>
    </row>
    <row r="919" spans="10:10" x14ac:dyDescent="0.3">
      <c r="J919" s="46"/>
    </row>
    <row r="920" spans="10:10" x14ac:dyDescent="0.3">
      <c r="J920" s="46"/>
    </row>
    <row r="921" spans="10:10" x14ac:dyDescent="0.3">
      <c r="J921" s="46"/>
    </row>
    <row r="922" spans="10:10" x14ac:dyDescent="0.3">
      <c r="J922" s="46"/>
    </row>
    <row r="923" spans="10:10" x14ac:dyDescent="0.3">
      <c r="J923" s="46"/>
    </row>
    <row r="924" spans="10:10" x14ac:dyDescent="0.3">
      <c r="J924" s="46"/>
    </row>
    <row r="925" spans="10:10" x14ac:dyDescent="0.3">
      <c r="J925" s="46"/>
    </row>
    <row r="926" spans="10:10" x14ac:dyDescent="0.3">
      <c r="J926" s="46"/>
    </row>
    <row r="927" spans="10:10" x14ac:dyDescent="0.3">
      <c r="J927" s="46"/>
    </row>
    <row r="928" spans="10:10" x14ac:dyDescent="0.3">
      <c r="J928" s="46"/>
    </row>
    <row r="929" spans="10:10" x14ac:dyDescent="0.3">
      <c r="J929" s="46"/>
    </row>
    <row r="930" spans="10:10" x14ac:dyDescent="0.3">
      <c r="J930" s="46"/>
    </row>
    <row r="931" spans="10:10" x14ac:dyDescent="0.3">
      <c r="J931" s="46"/>
    </row>
    <row r="932" spans="10:10" x14ac:dyDescent="0.3">
      <c r="J932" s="46"/>
    </row>
    <row r="933" spans="10:10" x14ac:dyDescent="0.3">
      <c r="J933" s="46"/>
    </row>
    <row r="934" spans="10:10" x14ac:dyDescent="0.3">
      <c r="J934" s="46"/>
    </row>
    <row r="935" spans="10:10" x14ac:dyDescent="0.3">
      <c r="J935" s="46"/>
    </row>
    <row r="936" spans="10:10" x14ac:dyDescent="0.3">
      <c r="J936" s="46"/>
    </row>
    <row r="937" spans="10:10" x14ac:dyDescent="0.3">
      <c r="J937" s="46"/>
    </row>
    <row r="938" spans="10:10" x14ac:dyDescent="0.3">
      <c r="J938" s="46"/>
    </row>
    <row r="939" spans="10:10" x14ac:dyDescent="0.3">
      <c r="J939" s="46"/>
    </row>
    <row r="940" spans="10:10" x14ac:dyDescent="0.3">
      <c r="J940" s="46"/>
    </row>
    <row r="941" spans="10:10" x14ac:dyDescent="0.3">
      <c r="J941" s="46"/>
    </row>
    <row r="942" spans="10:10" x14ac:dyDescent="0.3">
      <c r="J942" s="46"/>
    </row>
    <row r="943" spans="10:10" x14ac:dyDescent="0.3">
      <c r="J943" s="46"/>
    </row>
    <row r="944" spans="10:10" x14ac:dyDescent="0.3">
      <c r="J944" s="46"/>
    </row>
    <row r="945" spans="10:10" x14ac:dyDescent="0.3">
      <c r="J945" s="46"/>
    </row>
    <row r="946" spans="10:10" x14ac:dyDescent="0.3">
      <c r="J946" s="46"/>
    </row>
    <row r="947" spans="10:10" x14ac:dyDescent="0.3">
      <c r="J947" s="46"/>
    </row>
    <row r="948" spans="10:10" x14ac:dyDescent="0.3">
      <c r="J948" s="46"/>
    </row>
    <row r="949" spans="10:10" x14ac:dyDescent="0.3">
      <c r="J949" s="46"/>
    </row>
    <row r="950" spans="10:10" x14ac:dyDescent="0.3">
      <c r="J950" s="46"/>
    </row>
    <row r="951" spans="10:10" x14ac:dyDescent="0.3">
      <c r="J951" s="46"/>
    </row>
    <row r="952" spans="10:10" x14ac:dyDescent="0.3">
      <c r="J952" s="46"/>
    </row>
    <row r="953" spans="10:10" x14ac:dyDescent="0.3">
      <c r="J953" s="46"/>
    </row>
    <row r="954" spans="10:10" x14ac:dyDescent="0.3">
      <c r="J954" s="46"/>
    </row>
    <row r="955" spans="10:10" x14ac:dyDescent="0.3">
      <c r="J955" s="46"/>
    </row>
    <row r="956" spans="10:10" x14ac:dyDescent="0.3">
      <c r="J956" s="46"/>
    </row>
    <row r="957" spans="10:10" x14ac:dyDescent="0.3">
      <c r="J957" s="46"/>
    </row>
    <row r="958" spans="10:10" x14ac:dyDescent="0.3">
      <c r="J958" s="46"/>
    </row>
    <row r="959" spans="10:10" x14ac:dyDescent="0.3">
      <c r="J959" s="46"/>
    </row>
    <row r="960" spans="10:10" x14ac:dyDescent="0.3">
      <c r="J960" s="46"/>
    </row>
    <row r="961" spans="10:10" x14ac:dyDescent="0.3">
      <c r="J961" s="46"/>
    </row>
    <row r="962" spans="10:10" x14ac:dyDescent="0.3">
      <c r="J962" s="46"/>
    </row>
    <row r="963" spans="10:10" x14ac:dyDescent="0.3">
      <c r="J963" s="46"/>
    </row>
    <row r="964" spans="10:10" x14ac:dyDescent="0.3">
      <c r="J964" s="46"/>
    </row>
    <row r="965" spans="10:10" x14ac:dyDescent="0.3">
      <c r="J965" s="46"/>
    </row>
    <row r="966" spans="10:10" x14ac:dyDescent="0.3">
      <c r="J966" s="46"/>
    </row>
    <row r="967" spans="10:10" x14ac:dyDescent="0.3">
      <c r="J967" s="46"/>
    </row>
    <row r="968" spans="10:10" x14ac:dyDescent="0.3">
      <c r="J968" s="46"/>
    </row>
    <row r="969" spans="10:10" x14ac:dyDescent="0.3">
      <c r="J969" s="46"/>
    </row>
    <row r="970" spans="10:10" x14ac:dyDescent="0.3">
      <c r="J970" s="46"/>
    </row>
    <row r="971" spans="10:10" x14ac:dyDescent="0.3">
      <c r="J971" s="46"/>
    </row>
    <row r="972" spans="10:10" x14ac:dyDescent="0.3">
      <c r="J972" s="46"/>
    </row>
    <row r="973" spans="10:10" x14ac:dyDescent="0.3">
      <c r="J973" s="46"/>
    </row>
    <row r="974" spans="10:10" x14ac:dyDescent="0.3">
      <c r="J974" s="46"/>
    </row>
    <row r="975" spans="10:10" x14ac:dyDescent="0.3">
      <c r="J975" s="46"/>
    </row>
    <row r="976" spans="10:10" x14ac:dyDescent="0.3">
      <c r="J976" s="46"/>
    </row>
    <row r="977" spans="10:10" x14ac:dyDescent="0.3">
      <c r="J977" s="46"/>
    </row>
    <row r="978" spans="10:10" x14ac:dyDescent="0.3">
      <c r="J978" s="46"/>
    </row>
    <row r="979" spans="10:10" x14ac:dyDescent="0.3">
      <c r="J979" s="46"/>
    </row>
    <row r="980" spans="10:10" x14ac:dyDescent="0.3">
      <c r="J980" s="46"/>
    </row>
    <row r="981" spans="10:10" x14ac:dyDescent="0.3">
      <c r="J981" s="46"/>
    </row>
    <row r="982" spans="10:10" x14ac:dyDescent="0.3">
      <c r="J982" s="46"/>
    </row>
    <row r="983" spans="10:10" x14ac:dyDescent="0.3">
      <c r="J983" s="46"/>
    </row>
    <row r="984" spans="10:10" x14ac:dyDescent="0.3">
      <c r="J984" s="46"/>
    </row>
    <row r="985" spans="10:10" x14ac:dyDescent="0.3">
      <c r="J985" s="46"/>
    </row>
    <row r="986" spans="10:10" x14ac:dyDescent="0.3">
      <c r="J986" s="46"/>
    </row>
    <row r="987" spans="10:10" x14ac:dyDescent="0.3">
      <c r="J987" s="46"/>
    </row>
    <row r="988" spans="10:10" x14ac:dyDescent="0.3">
      <c r="J988" s="46"/>
    </row>
    <row r="989" spans="10:10" x14ac:dyDescent="0.3">
      <c r="J989" s="46"/>
    </row>
    <row r="990" spans="10:10" x14ac:dyDescent="0.3">
      <c r="J990" s="46"/>
    </row>
    <row r="991" spans="10:10" x14ac:dyDescent="0.3">
      <c r="J991" s="46"/>
    </row>
    <row r="992" spans="10:10" x14ac:dyDescent="0.3">
      <c r="J992" s="46"/>
    </row>
    <row r="993" spans="10:10" x14ac:dyDescent="0.3">
      <c r="J993" s="46"/>
    </row>
    <row r="994" spans="10:10" x14ac:dyDescent="0.3">
      <c r="J994" s="46"/>
    </row>
    <row r="995" spans="10:10" x14ac:dyDescent="0.3">
      <c r="J995" s="46"/>
    </row>
    <row r="996" spans="10:10" x14ac:dyDescent="0.3">
      <c r="J996" s="46"/>
    </row>
    <row r="997" spans="10:10" x14ac:dyDescent="0.3">
      <c r="J997" s="46"/>
    </row>
    <row r="998" spans="10:10" x14ac:dyDescent="0.3">
      <c r="J998" s="46"/>
    </row>
    <row r="999" spans="10:10" x14ac:dyDescent="0.3">
      <c r="J999" s="46"/>
    </row>
    <row r="1000" spans="10:10" x14ac:dyDescent="0.3">
      <c r="J1000" s="46"/>
    </row>
    <row r="1001" spans="10:10" x14ac:dyDescent="0.3">
      <c r="J1001" s="46"/>
    </row>
    <row r="1002" spans="10:10" x14ac:dyDescent="0.3">
      <c r="J1002" s="46"/>
    </row>
    <row r="1003" spans="10:10" x14ac:dyDescent="0.3">
      <c r="J1003" s="46"/>
    </row>
    <row r="1004" spans="10:10" x14ac:dyDescent="0.3">
      <c r="J1004" s="46"/>
    </row>
    <row r="1005" spans="10:10" x14ac:dyDescent="0.3">
      <c r="J1005" s="46"/>
    </row>
    <row r="1006" spans="10:10" x14ac:dyDescent="0.3">
      <c r="J1006" s="46"/>
    </row>
    <row r="1007" spans="10:10" x14ac:dyDescent="0.3">
      <c r="J1007" s="46"/>
    </row>
    <row r="1008" spans="10:10" x14ac:dyDescent="0.3">
      <c r="J1008" s="46"/>
    </row>
    <row r="1009" spans="10:10" x14ac:dyDescent="0.3">
      <c r="J1009" s="46"/>
    </row>
    <row r="1010" spans="10:10" x14ac:dyDescent="0.3">
      <c r="J1010" s="46"/>
    </row>
    <row r="1011" spans="10:10" x14ac:dyDescent="0.3">
      <c r="J1011" s="46"/>
    </row>
    <row r="1012" spans="10:10" x14ac:dyDescent="0.3">
      <c r="J1012" s="46"/>
    </row>
    <row r="1013" spans="10:10" x14ac:dyDescent="0.3">
      <c r="J1013" s="46"/>
    </row>
    <row r="1014" spans="10:10" x14ac:dyDescent="0.3">
      <c r="J1014" s="46"/>
    </row>
    <row r="1015" spans="10:10" x14ac:dyDescent="0.3">
      <c r="J1015" s="46"/>
    </row>
    <row r="1016" spans="10:10" x14ac:dyDescent="0.3">
      <c r="J1016" s="46"/>
    </row>
    <row r="1017" spans="10:10" x14ac:dyDescent="0.3">
      <c r="J1017" s="46"/>
    </row>
    <row r="1018" spans="10:10" x14ac:dyDescent="0.3">
      <c r="J1018" s="46"/>
    </row>
    <row r="1019" spans="10:10" x14ac:dyDescent="0.3">
      <c r="J1019" s="46"/>
    </row>
    <row r="1020" spans="10:10" x14ac:dyDescent="0.3">
      <c r="J1020" s="46"/>
    </row>
    <row r="1021" spans="10:10" x14ac:dyDescent="0.3">
      <c r="J1021" s="46"/>
    </row>
    <row r="1022" spans="10:10" x14ac:dyDescent="0.3">
      <c r="J1022" s="46"/>
    </row>
    <row r="1023" spans="10:10" x14ac:dyDescent="0.3">
      <c r="J1023" s="46"/>
    </row>
    <row r="1024" spans="10:10" x14ac:dyDescent="0.3">
      <c r="J1024" s="46"/>
    </row>
    <row r="1025" spans="10:10" x14ac:dyDescent="0.3">
      <c r="J1025" s="46"/>
    </row>
    <row r="1026" spans="10:10" x14ac:dyDescent="0.3">
      <c r="J1026" s="46"/>
    </row>
    <row r="1027" spans="10:10" x14ac:dyDescent="0.3">
      <c r="J1027" s="46"/>
    </row>
    <row r="1028" spans="10:10" x14ac:dyDescent="0.3">
      <c r="J1028" s="46"/>
    </row>
    <row r="1029" spans="10:10" x14ac:dyDescent="0.3">
      <c r="J1029" s="46"/>
    </row>
    <row r="1030" spans="10:10" x14ac:dyDescent="0.3">
      <c r="J1030" s="46"/>
    </row>
    <row r="1031" spans="10:10" x14ac:dyDescent="0.3">
      <c r="J1031" s="46"/>
    </row>
    <row r="1032" spans="10:10" x14ac:dyDescent="0.3">
      <c r="J1032" s="46"/>
    </row>
    <row r="1033" spans="10:10" x14ac:dyDescent="0.3">
      <c r="J1033" s="46"/>
    </row>
    <row r="1034" spans="10:10" x14ac:dyDescent="0.3">
      <c r="J1034" s="46"/>
    </row>
    <row r="1035" spans="10:10" x14ac:dyDescent="0.3">
      <c r="J1035" s="46"/>
    </row>
    <row r="1036" spans="10:10" x14ac:dyDescent="0.3">
      <c r="J1036" s="46"/>
    </row>
    <row r="1037" spans="10:10" x14ac:dyDescent="0.3">
      <c r="J1037" s="46"/>
    </row>
    <row r="1038" spans="10:10" x14ac:dyDescent="0.3">
      <c r="J1038" s="46"/>
    </row>
    <row r="1039" spans="10:10" x14ac:dyDescent="0.3">
      <c r="J1039" s="46"/>
    </row>
    <row r="1040" spans="10:10" x14ac:dyDescent="0.3">
      <c r="J1040" s="46"/>
    </row>
    <row r="1041" spans="10:10" x14ac:dyDescent="0.3">
      <c r="J1041" s="46"/>
    </row>
    <row r="1042" spans="10:10" x14ac:dyDescent="0.3">
      <c r="J1042" s="46"/>
    </row>
    <row r="1043" spans="10:10" x14ac:dyDescent="0.3">
      <c r="J1043" s="46"/>
    </row>
    <row r="1044" spans="10:10" x14ac:dyDescent="0.3">
      <c r="J1044" s="46"/>
    </row>
    <row r="1045" spans="10:10" x14ac:dyDescent="0.3">
      <c r="J1045" s="46"/>
    </row>
    <row r="1046" spans="10:10" x14ac:dyDescent="0.3">
      <c r="J1046" s="46"/>
    </row>
    <row r="1047" spans="10:10" x14ac:dyDescent="0.3">
      <c r="J1047" s="46"/>
    </row>
    <row r="1048" spans="10:10" x14ac:dyDescent="0.3">
      <c r="J1048" s="46"/>
    </row>
    <row r="1049" spans="10:10" x14ac:dyDescent="0.3">
      <c r="J1049" s="46"/>
    </row>
    <row r="1050" spans="10:10" x14ac:dyDescent="0.3">
      <c r="J1050" s="46"/>
    </row>
    <row r="1051" spans="10:10" x14ac:dyDescent="0.3">
      <c r="J1051" s="46"/>
    </row>
    <row r="1052" spans="10:10" x14ac:dyDescent="0.3">
      <c r="J1052" s="46"/>
    </row>
    <row r="1053" spans="10:10" x14ac:dyDescent="0.3">
      <c r="J1053" s="46"/>
    </row>
    <row r="1054" spans="10:10" x14ac:dyDescent="0.3">
      <c r="J1054" s="46"/>
    </row>
    <row r="1055" spans="10:10" x14ac:dyDescent="0.3">
      <c r="J1055" s="46"/>
    </row>
    <row r="1056" spans="10:10" x14ac:dyDescent="0.3">
      <c r="J1056" s="46"/>
    </row>
    <row r="1057" spans="10:10" x14ac:dyDescent="0.3">
      <c r="J1057" s="46"/>
    </row>
    <row r="1058" spans="10:10" x14ac:dyDescent="0.3">
      <c r="J1058" s="46"/>
    </row>
    <row r="1059" spans="10:10" x14ac:dyDescent="0.3">
      <c r="J1059" s="46"/>
    </row>
    <row r="1060" spans="10:10" x14ac:dyDescent="0.3">
      <c r="J1060" s="46"/>
    </row>
    <row r="1061" spans="10:10" x14ac:dyDescent="0.3">
      <c r="J1061" s="46"/>
    </row>
    <row r="1062" spans="10:10" x14ac:dyDescent="0.3">
      <c r="J1062" s="46"/>
    </row>
    <row r="1063" spans="10:10" x14ac:dyDescent="0.3">
      <c r="J1063" s="46"/>
    </row>
    <row r="1064" spans="10:10" x14ac:dyDescent="0.3">
      <c r="J1064" s="46"/>
    </row>
    <row r="1065" spans="10:10" x14ac:dyDescent="0.3">
      <c r="J1065" s="46"/>
    </row>
    <row r="1066" spans="10:10" x14ac:dyDescent="0.3">
      <c r="J1066" s="46"/>
    </row>
    <row r="1067" spans="10:10" x14ac:dyDescent="0.3">
      <c r="J1067" s="46"/>
    </row>
    <row r="1068" spans="10:10" x14ac:dyDescent="0.3">
      <c r="J1068" s="46"/>
    </row>
    <row r="1069" spans="10:10" x14ac:dyDescent="0.3">
      <c r="J1069" s="46"/>
    </row>
    <row r="1070" spans="10:10" x14ac:dyDescent="0.3">
      <c r="J1070" s="46"/>
    </row>
    <row r="1071" spans="10:10" x14ac:dyDescent="0.3">
      <c r="J1071" s="46"/>
    </row>
    <row r="1072" spans="10:10" x14ac:dyDescent="0.3">
      <c r="J1072" s="46"/>
    </row>
    <row r="1073" spans="10:10" x14ac:dyDescent="0.3">
      <c r="J1073" s="46"/>
    </row>
    <row r="1074" spans="10:10" x14ac:dyDescent="0.3">
      <c r="J1074" s="46"/>
    </row>
    <row r="1075" spans="10:10" x14ac:dyDescent="0.3">
      <c r="J1075" s="46"/>
    </row>
    <row r="1076" spans="10:10" x14ac:dyDescent="0.3">
      <c r="J1076" s="46"/>
    </row>
    <row r="1077" spans="10:10" x14ac:dyDescent="0.3">
      <c r="J1077" s="46"/>
    </row>
    <row r="1078" spans="10:10" x14ac:dyDescent="0.3">
      <c r="J1078" s="46"/>
    </row>
    <row r="1079" spans="10:10" x14ac:dyDescent="0.3">
      <c r="J1079" s="46"/>
    </row>
    <row r="1080" spans="10:10" x14ac:dyDescent="0.3">
      <c r="J1080" s="46"/>
    </row>
    <row r="1081" spans="10:10" x14ac:dyDescent="0.3">
      <c r="J1081" s="46"/>
    </row>
    <row r="1082" spans="10:10" x14ac:dyDescent="0.3">
      <c r="J1082" s="46"/>
    </row>
    <row r="1083" spans="10:10" x14ac:dyDescent="0.3">
      <c r="J1083" s="46"/>
    </row>
    <row r="1084" spans="10:10" x14ac:dyDescent="0.3">
      <c r="J1084" s="46"/>
    </row>
    <row r="1085" spans="10:10" x14ac:dyDescent="0.3">
      <c r="J1085" s="46"/>
    </row>
    <row r="1086" spans="10:10" x14ac:dyDescent="0.3">
      <c r="J1086" s="46"/>
    </row>
    <row r="1087" spans="10:10" x14ac:dyDescent="0.3">
      <c r="J1087" s="46"/>
    </row>
    <row r="1088" spans="10:10" x14ac:dyDescent="0.3">
      <c r="J1088" s="46"/>
    </row>
    <row r="1089" spans="10:10" x14ac:dyDescent="0.3">
      <c r="J1089" s="46"/>
    </row>
    <row r="1090" spans="10:10" x14ac:dyDescent="0.3">
      <c r="J1090" s="46"/>
    </row>
    <row r="1091" spans="10:10" x14ac:dyDescent="0.3">
      <c r="J1091" s="46"/>
    </row>
    <row r="1092" spans="10:10" x14ac:dyDescent="0.3">
      <c r="J1092" s="46"/>
    </row>
    <row r="1093" spans="10:10" x14ac:dyDescent="0.3">
      <c r="J1093" s="46"/>
    </row>
    <row r="1094" spans="10:10" x14ac:dyDescent="0.3">
      <c r="J1094" s="46"/>
    </row>
    <row r="1095" spans="10:10" x14ac:dyDescent="0.3">
      <c r="J1095" s="46"/>
    </row>
    <row r="1096" spans="10:10" x14ac:dyDescent="0.3">
      <c r="J1096" s="46"/>
    </row>
    <row r="1097" spans="10:10" x14ac:dyDescent="0.3">
      <c r="J1097" s="46"/>
    </row>
    <row r="1098" spans="10:10" x14ac:dyDescent="0.3">
      <c r="J1098" s="46"/>
    </row>
    <row r="1099" spans="10:10" x14ac:dyDescent="0.3">
      <c r="J1099" s="46"/>
    </row>
    <row r="1100" spans="10:10" x14ac:dyDescent="0.3">
      <c r="J1100" s="46"/>
    </row>
    <row r="1101" spans="10:10" x14ac:dyDescent="0.3">
      <c r="J1101" s="46"/>
    </row>
    <row r="1102" spans="10:10" x14ac:dyDescent="0.3">
      <c r="J1102" s="46"/>
    </row>
    <row r="1103" spans="10:10" x14ac:dyDescent="0.3">
      <c r="J1103" s="46"/>
    </row>
    <row r="1104" spans="10:10" x14ac:dyDescent="0.3">
      <c r="J1104" s="46"/>
    </row>
    <row r="1105" spans="10:10" x14ac:dyDescent="0.3">
      <c r="J1105" s="46"/>
    </row>
    <row r="1106" spans="10:10" x14ac:dyDescent="0.3">
      <c r="J1106" s="46"/>
    </row>
    <row r="1107" spans="10:10" x14ac:dyDescent="0.3">
      <c r="J1107" s="46"/>
    </row>
    <row r="1108" spans="10:10" x14ac:dyDescent="0.3">
      <c r="J1108" s="46"/>
    </row>
    <row r="1109" spans="10:10" x14ac:dyDescent="0.3">
      <c r="J1109" s="46"/>
    </row>
    <row r="1110" spans="10:10" x14ac:dyDescent="0.3">
      <c r="J1110" s="46"/>
    </row>
    <row r="1111" spans="10:10" x14ac:dyDescent="0.3">
      <c r="J1111" s="46"/>
    </row>
    <row r="1112" spans="10:10" x14ac:dyDescent="0.3">
      <c r="J1112" s="46"/>
    </row>
    <row r="1113" spans="10:10" x14ac:dyDescent="0.3">
      <c r="J1113" s="46"/>
    </row>
    <row r="1114" spans="10:10" x14ac:dyDescent="0.3">
      <c r="J1114" s="46"/>
    </row>
    <row r="1115" spans="10:10" x14ac:dyDescent="0.3">
      <c r="J1115" s="46"/>
    </row>
    <row r="1116" spans="10:10" x14ac:dyDescent="0.3">
      <c r="J1116" s="46"/>
    </row>
    <row r="1117" spans="10:10" x14ac:dyDescent="0.3">
      <c r="J1117" s="46"/>
    </row>
    <row r="1118" spans="10:10" x14ac:dyDescent="0.3">
      <c r="J1118" s="46"/>
    </row>
    <row r="1119" spans="10:10" x14ac:dyDescent="0.3">
      <c r="J1119" s="46"/>
    </row>
    <row r="1120" spans="10:10" x14ac:dyDescent="0.3">
      <c r="J1120" s="46"/>
    </row>
    <row r="1121" spans="10:10" x14ac:dyDescent="0.3">
      <c r="J1121" s="46"/>
    </row>
    <row r="1122" spans="10:10" x14ac:dyDescent="0.3">
      <c r="J1122" s="46"/>
    </row>
    <row r="1123" spans="10:10" x14ac:dyDescent="0.3">
      <c r="J1123" s="46"/>
    </row>
    <row r="1124" spans="10:10" x14ac:dyDescent="0.3">
      <c r="J1124" s="46"/>
    </row>
    <row r="1125" spans="10:10" x14ac:dyDescent="0.3">
      <c r="J1125" s="46"/>
    </row>
    <row r="1126" spans="10:10" x14ac:dyDescent="0.3">
      <c r="J1126" s="46"/>
    </row>
    <row r="1127" spans="10:10" x14ac:dyDescent="0.3">
      <c r="J1127" s="46"/>
    </row>
    <row r="1128" spans="10:10" x14ac:dyDescent="0.3">
      <c r="J1128" s="46"/>
    </row>
    <row r="1129" spans="10:10" x14ac:dyDescent="0.3">
      <c r="J1129" s="46"/>
    </row>
    <row r="1130" spans="10:10" x14ac:dyDescent="0.3">
      <c r="J1130" s="46"/>
    </row>
    <row r="1131" spans="10:10" x14ac:dyDescent="0.3">
      <c r="J1131" s="46"/>
    </row>
    <row r="1132" spans="10:10" x14ac:dyDescent="0.3">
      <c r="J1132" s="46"/>
    </row>
    <row r="1133" spans="10:10" x14ac:dyDescent="0.3">
      <c r="J1133" s="46"/>
    </row>
    <row r="1134" spans="10:10" x14ac:dyDescent="0.3">
      <c r="J1134" s="46"/>
    </row>
    <row r="1135" spans="10:10" x14ac:dyDescent="0.3">
      <c r="J1135" s="46"/>
    </row>
    <row r="1136" spans="10:10" x14ac:dyDescent="0.3">
      <c r="J1136" s="46"/>
    </row>
    <row r="1137" spans="10:10" x14ac:dyDescent="0.3">
      <c r="J1137" s="46"/>
    </row>
    <row r="1138" spans="10:10" x14ac:dyDescent="0.3">
      <c r="J1138" s="46"/>
    </row>
    <row r="1139" spans="10:10" x14ac:dyDescent="0.3">
      <c r="J1139" s="46"/>
    </row>
    <row r="1140" spans="10:10" x14ac:dyDescent="0.3">
      <c r="J1140" s="46"/>
    </row>
    <row r="1141" spans="10:10" x14ac:dyDescent="0.3">
      <c r="J1141" s="46"/>
    </row>
    <row r="1142" spans="10:10" x14ac:dyDescent="0.3">
      <c r="J1142" s="46"/>
    </row>
    <row r="1143" spans="10:10" x14ac:dyDescent="0.3">
      <c r="J1143" s="46"/>
    </row>
    <row r="1144" spans="10:10" x14ac:dyDescent="0.3">
      <c r="J1144" s="46"/>
    </row>
    <row r="1145" spans="10:10" x14ac:dyDescent="0.3">
      <c r="J1145" s="46"/>
    </row>
    <row r="1146" spans="10:10" x14ac:dyDescent="0.3">
      <c r="J1146" s="46"/>
    </row>
    <row r="1147" spans="10:10" x14ac:dyDescent="0.3">
      <c r="J1147" s="46"/>
    </row>
    <row r="1148" spans="10:10" x14ac:dyDescent="0.3">
      <c r="J1148" s="46"/>
    </row>
    <row r="1149" spans="10:10" x14ac:dyDescent="0.3">
      <c r="J1149" s="46"/>
    </row>
    <row r="1150" spans="10:10" x14ac:dyDescent="0.3">
      <c r="J1150" s="46"/>
    </row>
    <row r="1151" spans="10:10" x14ac:dyDescent="0.3">
      <c r="J1151" s="46"/>
    </row>
    <row r="1152" spans="10:10" x14ac:dyDescent="0.3">
      <c r="J1152" s="46"/>
    </row>
    <row r="1153" spans="10:10" x14ac:dyDescent="0.3">
      <c r="J1153" s="46"/>
    </row>
    <row r="1154" spans="10:10" x14ac:dyDescent="0.3">
      <c r="J1154" s="46"/>
    </row>
    <row r="1155" spans="10:10" x14ac:dyDescent="0.3">
      <c r="J1155" s="46"/>
    </row>
    <row r="1156" spans="10:10" x14ac:dyDescent="0.3">
      <c r="J1156" s="46"/>
    </row>
    <row r="1157" spans="10:10" x14ac:dyDescent="0.3">
      <c r="J1157" s="46"/>
    </row>
    <row r="1158" spans="10:10" x14ac:dyDescent="0.3">
      <c r="J1158" s="46"/>
    </row>
    <row r="1159" spans="10:10" x14ac:dyDescent="0.3">
      <c r="J1159" s="46"/>
    </row>
    <row r="1160" spans="10:10" x14ac:dyDescent="0.3">
      <c r="J1160" s="46"/>
    </row>
  </sheetData>
  <mergeCells count="3">
    <mergeCell ref="A2:I2"/>
    <mergeCell ref="A3:I3"/>
    <mergeCell ref="C6:D6"/>
  </mergeCells>
  <printOptions horizontalCentered="1"/>
  <pageMargins left="0.19685039370078741" right="0.19685039370078741" top="0.78740157480314965" bottom="0.19685039370078741" header="0.31496062992125984" footer="0.31496062992125984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6П16Ак2</vt:lpstr>
      <vt:lpstr>'6П16Ак2'!Заголовки_для_печати</vt:lpstr>
      <vt:lpstr>'6П16Ак2'!Область_печати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Ilya</dc:creator>
  <cp:lastModifiedBy>Ilya</cp:lastModifiedBy>
  <dcterms:created xsi:type="dcterms:W3CDTF">2026-02-28T06:44:42Z</dcterms:created>
  <dcterms:modified xsi:type="dcterms:W3CDTF">2026-02-28T06:45:05Z</dcterms:modified>
</cp:coreProperties>
</file>