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3" sheetId="1" r:id="rId1"/>
  </sheets>
  <externalReferences>
    <externalReference r:id="rId2"/>
  </externalReferences>
  <definedNames>
    <definedName name="_xlnm.Print_Titles" localSheetId="0">НП3!$6:$6</definedName>
    <definedName name="_xlnm.Print_Area" localSheetId="0">НП3!$A$1:$I$193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8" i="1"/>
  <c r="G168" i="1"/>
  <c r="H167" i="1"/>
  <c r="H165" i="1"/>
  <c r="G164" i="1"/>
  <c r="F164" i="1"/>
  <c r="H164" i="1" s="1"/>
  <c r="H163" i="1" s="1"/>
  <c r="H158" i="1"/>
  <c r="H157" i="1"/>
  <c r="H156" i="1"/>
  <c r="H153" i="1" s="1"/>
  <c r="H150" i="1"/>
  <c r="H149" i="1" s="1"/>
  <c r="G150" i="1"/>
  <c r="H148" i="1"/>
  <c r="H146" i="1"/>
  <c r="G145" i="1"/>
  <c r="F145" i="1"/>
  <c r="H145" i="1" s="1"/>
  <c r="H142" i="1"/>
  <c r="G142" i="1"/>
  <c r="F142" i="1"/>
  <c r="G141" i="1"/>
  <c r="F141" i="1"/>
  <c r="H141" i="1" s="1"/>
  <c r="H136" i="1"/>
  <c r="H127" i="1"/>
  <c r="H126" i="1"/>
  <c r="H125" i="1"/>
  <c r="H124" i="1"/>
  <c r="H123" i="1"/>
  <c r="H111" i="1"/>
  <c r="H109" i="1"/>
  <c r="H107" i="1" s="1"/>
  <c r="H106" i="1"/>
  <c r="H104" i="1"/>
  <c r="H103" i="1"/>
  <c r="H101" i="1" s="1"/>
  <c r="H100" i="1"/>
  <c r="H99" i="1"/>
  <c r="H98" i="1"/>
  <c r="H96" i="1" s="1"/>
  <c r="H97" i="1"/>
  <c r="H84" i="1"/>
  <c r="H83" i="1"/>
  <c r="H82" i="1"/>
  <c r="H81" i="1"/>
  <c r="H79" i="1"/>
  <c r="H76" i="1"/>
  <c r="H75" i="1" s="1"/>
  <c r="H70" i="1"/>
  <c r="H66" i="1" s="1"/>
  <c r="H61" i="1"/>
  <c r="H60" i="1"/>
  <c r="H57" i="1"/>
  <c r="H55" i="1"/>
  <c r="H52" i="1"/>
  <c r="H51" i="1" s="1"/>
  <c r="H45" i="1"/>
  <c r="H43" i="1"/>
  <c r="H42" i="1"/>
  <c r="H41" i="1"/>
  <c r="H40" i="1" s="1"/>
  <c r="H39" i="1"/>
  <c r="H38" i="1"/>
  <c r="G37" i="1"/>
  <c r="F37" i="1"/>
  <c r="H37" i="1" s="1"/>
  <c r="H36" i="1"/>
  <c r="H35" i="1"/>
  <c r="H33" i="1" s="1"/>
  <c r="H30" i="1"/>
  <c r="H29" i="1" s="1"/>
  <c r="G28" i="1"/>
  <c r="F28" i="1"/>
  <c r="H28" i="1" s="1"/>
  <c r="G27" i="1"/>
  <c r="F27" i="1"/>
  <c r="H27" i="1" s="1"/>
  <c r="H26" i="1"/>
  <c r="G26" i="1"/>
  <c r="F26" i="1"/>
  <c r="G25" i="1"/>
  <c r="F25" i="1"/>
  <c r="H25" i="1" s="1"/>
  <c r="H24" i="1"/>
  <c r="G22" i="1"/>
  <c r="F22" i="1"/>
  <c r="G21" i="1"/>
  <c r="F21" i="1"/>
  <c r="H21" i="1" s="1"/>
  <c r="H20" i="1"/>
  <c r="G20" i="1"/>
  <c r="F20" i="1"/>
  <c r="G19" i="1"/>
  <c r="F19" i="1"/>
  <c r="H19" i="1" s="1"/>
  <c r="H18" i="1" s="1"/>
  <c r="G17" i="1"/>
  <c r="F17" i="1"/>
  <c r="H17" i="1" s="1"/>
  <c r="G16" i="1"/>
  <c r="F16" i="1"/>
  <c r="H16" i="1" s="1"/>
  <c r="G15" i="1"/>
  <c r="F15" i="1"/>
  <c r="H15" i="1" s="1"/>
  <c r="H14" i="1" s="1"/>
  <c r="G13" i="1"/>
  <c r="F13" i="1"/>
  <c r="H13" i="1" s="1"/>
  <c r="H12" i="1"/>
  <c r="G12" i="1"/>
  <c r="F12" i="1"/>
  <c r="G11" i="1"/>
  <c r="H11" i="1" s="1"/>
  <c r="F11" i="1"/>
  <c r="G10" i="1"/>
  <c r="F10" i="1"/>
  <c r="H10" i="1" s="1"/>
  <c r="G9" i="1"/>
  <c r="F9" i="1"/>
  <c r="H9" i="1" s="1"/>
  <c r="H7" i="1"/>
  <c r="I4" i="1"/>
  <c r="A3" i="1"/>
  <c r="H8" i="1" l="1"/>
  <c r="H192" i="1" s="1"/>
  <c r="H194" i="1" s="1"/>
  <c r="H44" i="1"/>
  <c r="H137" i="1"/>
</calcChain>
</file>

<file path=xl/sharedStrings.xml><?xml version="1.0" encoding="utf-8"?>
<sst xmlns="http://schemas.openxmlformats.org/spreadsheetml/2006/main" count="667" uniqueCount="400">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</sst>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46">
          <cell r="B46" t="str">
            <v>Первомайская Нижняя ул. д.3</v>
          </cell>
          <cell r="H46">
            <v>1537813.56</v>
          </cell>
        </row>
      </sheetData>
      <sheetData sheetId="1"/>
      <sheetData sheetId="2">
        <row r="46">
          <cell r="F46">
            <v>1069.3599999999999</v>
          </cell>
        </row>
      </sheetData>
      <sheetData sheetId="3">
        <row r="46">
          <cell r="F46">
            <v>66</v>
          </cell>
          <cell r="G46">
            <v>603.21818181818185</v>
          </cell>
        </row>
      </sheetData>
      <sheetData sheetId="4">
        <row r="28">
          <cell r="G28">
            <v>4067.4360000000001</v>
          </cell>
          <cell r="J28">
            <v>48809.232000000004</v>
          </cell>
        </row>
      </sheetData>
      <sheetData sheetId="5">
        <row r="45">
          <cell r="R45">
            <v>9984.4800000000014</v>
          </cell>
        </row>
      </sheetData>
      <sheetData sheetId="6">
        <row r="45">
          <cell r="T45">
            <v>34069.160999999993</v>
          </cell>
        </row>
      </sheetData>
      <sheetData sheetId="7"/>
      <sheetData sheetId="8"/>
      <sheetData sheetId="9">
        <row r="6">
          <cell r="G6">
            <v>356.12</v>
          </cell>
          <cell r="Y6">
            <v>71.022222222222226</v>
          </cell>
        </row>
        <row r="8">
          <cell r="G8">
            <v>312.06</v>
          </cell>
          <cell r="Y8">
            <v>248.57777777777778</v>
          </cell>
        </row>
        <row r="10">
          <cell r="G10">
            <v>470.34</v>
          </cell>
          <cell r="Y10">
            <v>71.022222222222226</v>
          </cell>
        </row>
        <row r="12">
          <cell r="G12">
            <v>360.6</v>
          </cell>
          <cell r="Y12">
            <v>248.57777777777778</v>
          </cell>
        </row>
        <row r="14">
          <cell r="G14">
            <v>1677.01</v>
          </cell>
          <cell r="Y14">
            <v>10</v>
          </cell>
        </row>
        <row r="15">
          <cell r="G15">
            <v>479.31</v>
          </cell>
          <cell r="Y15">
            <v>16</v>
          </cell>
        </row>
        <row r="16">
          <cell r="G16">
            <v>466.12</v>
          </cell>
          <cell r="Y16">
            <v>1</v>
          </cell>
        </row>
        <row r="21">
          <cell r="G21">
            <v>27.39</v>
          </cell>
          <cell r="Y21">
            <v>2.7</v>
          </cell>
        </row>
        <row r="23">
          <cell r="G23">
            <v>510.608</v>
          </cell>
          <cell r="Y23">
            <v>1</v>
          </cell>
        </row>
        <row r="24">
          <cell r="G24">
            <v>576.27</v>
          </cell>
          <cell r="Y24">
            <v>4</v>
          </cell>
        </row>
        <row r="33">
          <cell r="G33">
            <v>928.61</v>
          </cell>
          <cell r="Y33">
            <v>49.4</v>
          </cell>
        </row>
        <row r="34">
          <cell r="G34">
            <v>546.26</v>
          </cell>
          <cell r="Y34">
            <v>45</v>
          </cell>
        </row>
        <row r="35">
          <cell r="G35">
            <v>1379.82</v>
          </cell>
          <cell r="Y35">
            <v>39.299999999999997</v>
          </cell>
        </row>
        <row r="36">
          <cell r="G36">
            <v>1348.41</v>
          </cell>
          <cell r="Y36">
            <v>1.35</v>
          </cell>
        </row>
        <row r="38">
          <cell r="G38">
            <v>1694.83</v>
          </cell>
          <cell r="Y38">
            <v>9</v>
          </cell>
        </row>
        <row r="39">
          <cell r="G39">
            <v>832.62</v>
          </cell>
          <cell r="Y39">
            <v>18</v>
          </cell>
        </row>
        <row r="40">
          <cell r="G40">
            <v>669.95</v>
          </cell>
          <cell r="Y40">
            <v>8.52</v>
          </cell>
        </row>
        <row r="41">
          <cell r="G41">
            <v>2105.4299999999998</v>
          </cell>
          <cell r="Y41">
            <v>13.5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111" sqref="F111:G111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[1]Ставка!B46</f>
        <v>Первомайская Нижняя ул. д.3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153.78135600000002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178.55108447800006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уд'!Y6,2)</f>
        <v>71.02</v>
      </c>
      <c r="G9" s="14">
        <f>'[1]убр пл все уд'!G6/100</f>
        <v>3.5611999999999999</v>
      </c>
      <c r="H9" s="15">
        <f>C9*F9*G9/1000</f>
        <v>75.622010775999996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уд'!Y8,2)</f>
        <v>248.58</v>
      </c>
      <c r="G10" s="14">
        <f>'[1]убр пл все уд'!G8/100</f>
        <v>3.1206</v>
      </c>
      <c r="H10" s="15">
        <f t="shared" ref="H10:H17" si="0">C10*F10*G10/1000</f>
        <v>40.337374896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уд'!Y15</f>
        <v>16</v>
      </c>
      <c r="G11" s="14">
        <f>'[1]убр пл все уд'!G15/100</f>
        <v>4.7930999999999999</v>
      </c>
      <c r="H11" s="15">
        <f t="shared" si="0"/>
        <v>22.930190400000001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уд'!Y24</f>
        <v>4</v>
      </c>
      <c r="G12" s="14">
        <f>'[1]убр пл все уд'!G24/100</f>
        <v>5.7626999999999997</v>
      </c>
      <c r="H12" s="15">
        <f t="shared" si="0"/>
        <v>1.1986416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уд'!Y16</f>
        <v>1</v>
      </c>
      <c r="G13" s="14">
        <f>'[1]убр пл все уд'!G16/100</f>
        <v>4.6612</v>
      </c>
      <c r="H13" s="15">
        <f t="shared" si="0"/>
        <v>1.3936987999999999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4.0084256159999994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уд'!Y10,2)</f>
        <v>71.02</v>
      </c>
      <c r="G15" s="14">
        <f>'[1]убр пл все уд'!G10/100</f>
        <v>4.7033999999999994</v>
      </c>
      <c r="H15" s="15">
        <f t="shared" si="0"/>
        <v>4.0084256159999994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уд'!Y12,2)</f>
        <v>248.58</v>
      </c>
      <c r="G16" s="14">
        <f>'[1]убр пл все уд'!G12/100</f>
        <v>3.6060000000000003</v>
      </c>
      <c r="H16" s="15">
        <f t="shared" si="0"/>
        <v>10.756553760000001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уд'!Y41</f>
        <v>13.5</v>
      </c>
      <c r="G17" s="14">
        <f>'[1]убр пл все уд'!G41/100</f>
        <v>21.054299999999998</v>
      </c>
      <c r="H17" s="15">
        <f t="shared" si="0"/>
        <v>0.28423304999999999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5.7836643399999996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уд'!Y33</f>
        <v>49.4</v>
      </c>
      <c r="G19" s="19">
        <f>'[1]убр пл все уд'!G33/100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уд'!Y34</f>
        <v>45</v>
      </c>
      <c r="G20" s="14">
        <f>'[1]убр пл все уд'!G34/100</f>
        <v>5.4626000000000001</v>
      </c>
      <c r="H20" s="15">
        <f>C20*F20*G20/1000</f>
        <v>0.24581700000000001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уд'!Y35</f>
        <v>39.299999999999997</v>
      </c>
      <c r="G21" s="14">
        <f>'[1]убр пл все уд'!G35/100</f>
        <v>13.7982</v>
      </c>
      <c r="H21" s="15">
        <f>C21*F21*G21/1000</f>
        <v>0.54226925999999986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уд'!Y36</f>
        <v>1.35</v>
      </c>
      <c r="G22" s="14">
        <f>'[1]убр пл все уд'!G36/100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уд'!Y38</f>
        <v>9</v>
      </c>
      <c r="G25" s="14">
        <f>'[1]убр пл все уд'!G38/100</f>
        <v>16.9483</v>
      </c>
      <c r="H25" s="15">
        <f>C25*F25*G25/1000</f>
        <v>0.30506939999999999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уд'!Y39</f>
        <v>18</v>
      </c>
      <c r="G26" s="14">
        <f>'[1]убр пл все уд'!G39/100</f>
        <v>8.3262</v>
      </c>
      <c r="H26" s="15">
        <f>C26*F26*G26/1000</f>
        <v>0.14987159999999999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уд'!Y40</f>
        <v>8.52</v>
      </c>
      <c r="G27" s="14">
        <f>'[1]убр пл все уд'!G40/100</f>
        <v>6.6995000000000005</v>
      </c>
      <c r="H27" s="15">
        <f>C27*F27*G27/1000</f>
        <v>5.7079740000000004E-2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уд'!Y14</f>
        <v>10</v>
      </c>
      <c r="G28" s="14">
        <f>'[1]убр пл все уд'!G14/100</f>
        <v>16.770099999999999</v>
      </c>
      <c r="H28" s="15">
        <f>C28*F28*G28/1000</f>
        <v>4.0248239999999997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уд'!Y21</f>
        <v>2.7</v>
      </c>
      <c r="G37" s="9">
        <f>'[1]убр пл все уд'!G21</f>
        <v>27.39</v>
      </c>
      <c r="H37" s="15">
        <f>F37*C37*G37/1000</f>
        <v>26.992845000000006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307.68158490500002</v>
      </c>
      <c r="I40" s="9"/>
      <c r="J40" s="25"/>
    </row>
    <row r="41" spans="1:11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0.49</v>
      </c>
      <c r="G41" s="14">
        <v>2.3052999999999999</v>
      </c>
      <c r="H41" s="15">
        <f>F41*C41*G41/1000</f>
        <v>0.41230290499999994</v>
      </c>
      <c r="I41" s="9"/>
      <c r="J41" s="25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364.02</v>
      </c>
      <c r="G42" s="9">
        <v>844.1</v>
      </c>
      <c r="H42" s="15">
        <f>F42*G42/1000</f>
        <v>307.26928200000003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298.99720000000002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48.75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/>
      <c r="G55" s="9"/>
      <c r="H55" s="15">
        <f>F55*G55/1000</f>
        <v>0</v>
      </c>
      <c r="I55" s="9"/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/>
      <c r="G56" s="9"/>
      <c r="H56" s="15"/>
      <c r="I56" s="9"/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>
        <v>150</v>
      </c>
      <c r="G57" s="9">
        <v>325</v>
      </c>
      <c r="H57" s="15">
        <f>F57*G57/1000</f>
        <v>48.75</v>
      </c>
      <c r="I57" s="9" t="s">
        <v>11</v>
      </c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12.238000000000001</v>
      </c>
      <c r="I75" s="9" t="s">
        <v>11</v>
      </c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2</v>
      </c>
      <c r="G76" s="9">
        <v>1235</v>
      </c>
      <c r="H76" s="32">
        <f>F76*G76/1000</f>
        <v>2.4700000000000002</v>
      </c>
      <c r="I76" s="9"/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/>
      <c r="G79" s="9"/>
      <c r="H79" s="32">
        <f>F79*G79/1000</f>
        <v>0</v>
      </c>
      <c r="I79" s="9"/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/>
      <c r="G81" s="9"/>
      <c r="H81" s="32">
        <f>F81*G81/1000</f>
        <v>0</v>
      </c>
      <c r="I81" s="9"/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3256</v>
      </c>
      <c r="H82" s="32">
        <f>F82*G82/1000</f>
        <v>9.7680000000000007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171.411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36</v>
      </c>
      <c r="G98" s="14">
        <v>756</v>
      </c>
      <c r="H98" s="15">
        <f>F98*G98/1000</f>
        <v>27.216000000000001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82</v>
      </c>
      <c r="G99" s="14">
        <v>1256</v>
      </c>
      <c r="H99" s="15">
        <f>F99*G99/1000</f>
        <v>102.992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11</v>
      </c>
      <c r="G100" s="9">
        <v>2321</v>
      </c>
      <c r="H100" s="15">
        <f>F100*G100/1000</f>
        <v>25.530999999999999</v>
      </c>
      <c r="I100" s="9" t="s">
        <v>11</v>
      </c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66.598199999999991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15">
        <f t="shared" ref="H103:H104" si="1">F103*G103/1000</f>
        <v>25.12</v>
      </c>
      <c r="I103" s="9" t="s">
        <v>11</v>
      </c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15">
        <f t="shared" si="1"/>
        <v>20.096</v>
      </c>
      <c r="I104" s="9" t="s">
        <v>11</v>
      </c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1781.85</v>
      </c>
      <c r="H106" s="15">
        <f>F106*G106/1000</f>
        <v>21.382199999999997</v>
      </c>
      <c r="I106" s="9" t="s">
        <v>11</v>
      </c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385.79534000000001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2</v>
      </c>
      <c r="G109" s="9">
        <v>31110.11</v>
      </c>
      <c r="H109" s="15">
        <f t="shared" ref="H109" si="2">F109*G109/1000</f>
        <v>62.220219999999998</v>
      </c>
      <c r="I109" s="9" t="s">
        <v>11</v>
      </c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15">
        <f t="shared" ref="H111" si="3">F111*G111/1000</f>
        <v>41.4</v>
      </c>
      <c r="I111" s="9" t="s">
        <v>11</v>
      </c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2</v>
      </c>
      <c r="G123" s="14">
        <v>22253</v>
      </c>
      <c r="H123" s="15">
        <f>F123*G123/1000</f>
        <v>44.506</v>
      </c>
      <c r="I123" s="9" t="s">
        <v>11</v>
      </c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6</v>
      </c>
      <c r="G124" s="14">
        <v>12463</v>
      </c>
      <c r="H124" s="15">
        <f>F124*G124/1000</f>
        <v>74.778000000000006</v>
      </c>
      <c r="I124" s="9" t="s">
        <v>11</v>
      </c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12</v>
      </c>
      <c r="G125" s="14">
        <v>2253</v>
      </c>
      <c r="H125" s="15">
        <f>F125*G125/1000</f>
        <v>27.036000000000001</v>
      </c>
      <c r="I125" s="9" t="s">
        <v>11</v>
      </c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9525.66</v>
      </c>
      <c r="H126" s="15">
        <f>F126*G126/1000</f>
        <v>76.205280000000002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7456.23</v>
      </c>
      <c r="H127" s="15">
        <f>F127*G127/1000</f>
        <v>59.649839999999998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31.540767999999996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ht="27.6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уд'!Y24</f>
        <v>4</v>
      </c>
      <c r="G141" s="14">
        <f>'[1]убр пл все уд'!G24/10</f>
        <v>57.626999999999995</v>
      </c>
      <c r="H141" s="15">
        <f>C141*F141*G141/1000</f>
        <v>11.986415999999998</v>
      </c>
      <c r="I141" s="9" t="s">
        <v>11</v>
      </c>
      <c r="J141" s="25"/>
    </row>
    <row r="142" spans="1:11" ht="27.6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уд'!Y23</f>
        <v>1</v>
      </c>
      <c r="G142" s="14">
        <f>'[1]убр пл все уд'!G23/10</f>
        <v>51.0608</v>
      </c>
      <c r="H142" s="15">
        <f>C142*F142*G142/1000</f>
        <v>18.637191999999999</v>
      </c>
      <c r="I142" s="9" t="s">
        <v>11</v>
      </c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ht="27.6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уд'!Y28</f>
        <v>0</v>
      </c>
      <c r="G145" s="38">
        <f>'[1]убр пл все уд'!G28</f>
        <v>0</v>
      </c>
      <c r="H145" s="15">
        <f>C145*F145*G145/1000</f>
        <v>0</v>
      </c>
      <c r="I145" s="9" t="s">
        <v>11</v>
      </c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48.809232000000002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86</v>
      </c>
      <c r="E150" s="9" t="s">
        <v>45</v>
      </c>
      <c r="F150" s="9">
        <v>1</v>
      </c>
      <c r="G150" s="14">
        <f>[1]Мослифт!G28/1</f>
        <v>4067.4360000000001</v>
      </c>
      <c r="H150" s="15">
        <f>[1]Мослифт!J28/1000</f>
        <v>48.809232000000002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 t="s">
        <v>124</v>
      </c>
      <c r="E153" s="9"/>
      <c r="F153" s="9"/>
      <c r="G153" s="9"/>
      <c r="H153" s="27">
        <f>H154+H155+H156+H157</f>
        <v>0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90</v>
      </c>
      <c r="F154" s="9"/>
      <c r="G154" s="9"/>
      <c r="H154" s="15">
        <v>0</v>
      </c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5">
        <v>0</v>
      </c>
      <c r="I155" s="9"/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90</v>
      </c>
      <c r="F156" s="9"/>
      <c r="G156" s="9"/>
      <c r="H156" s="15">
        <f>F156*G156/1000</f>
        <v>0</v>
      </c>
      <c r="I156" s="9"/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5">
        <f>F157*G157/1000</f>
        <v>0</v>
      </c>
      <c r="I157" s="9"/>
      <c r="J157" s="25"/>
    </row>
    <row r="158" spans="1:1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37.006839999999997</v>
      </c>
      <c r="I158" s="9"/>
      <c r="J158" s="22"/>
      <c r="K158" s="21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ht="27.6" x14ac:dyDescent="0.4">
      <c r="A160" s="13" t="s">
        <v>341</v>
      </c>
      <c r="B160" s="9" t="s">
        <v>342</v>
      </c>
      <c r="C160" s="8"/>
      <c r="D160" s="9" t="s">
        <v>42</v>
      </c>
      <c r="E160" s="9" t="s">
        <v>119</v>
      </c>
      <c r="F160" s="9">
        <v>339</v>
      </c>
      <c r="G160" s="14">
        <v>172.708</v>
      </c>
      <c r="H160" s="39">
        <v>37.006839999999997</v>
      </c>
      <c r="I160" s="9" t="s">
        <v>11</v>
      </c>
      <c r="J160" s="22"/>
      <c r="K160" s="21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4"/>
      <c r="I161" s="9"/>
      <c r="J161" s="25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39.812400000000004</v>
      </c>
      <c r="I163" s="9"/>
      <c r="J163" s="25"/>
    </row>
    <row r="164" spans="1:11" ht="27.6" x14ac:dyDescent="0.3">
      <c r="A164" s="13" t="s">
        <v>348</v>
      </c>
      <c r="B164" s="9" t="s">
        <v>349</v>
      </c>
      <c r="C164" s="8"/>
      <c r="D164" s="9" t="s">
        <v>42</v>
      </c>
      <c r="E164" s="9" t="s">
        <v>90</v>
      </c>
      <c r="F164" s="9">
        <f>[1]МосГАЗ!F46</f>
        <v>66</v>
      </c>
      <c r="G164" s="14">
        <f>[1]МосГАЗ!G46</f>
        <v>603.21818181818185</v>
      </c>
      <c r="H164" s="15">
        <f>F164*G164/1000</f>
        <v>39.812400000000004</v>
      </c>
      <c r="I164" s="9"/>
      <c r="J164" s="25"/>
    </row>
    <row r="165" spans="1:11" ht="41.4" x14ac:dyDescent="0.3">
      <c r="A165" s="13" t="s">
        <v>350</v>
      </c>
      <c r="B165" s="9" t="s">
        <v>351</v>
      </c>
      <c r="C165" s="8"/>
      <c r="D165" s="9" t="s">
        <v>315</v>
      </c>
      <c r="E165" s="9" t="s">
        <v>90</v>
      </c>
      <c r="F165" s="9">
        <v>0</v>
      </c>
      <c r="G165" s="9">
        <v>0</v>
      </c>
      <c r="H165" s="15">
        <f>F165*G165/1000</f>
        <v>0</v>
      </c>
      <c r="I165" s="9"/>
      <c r="J165" s="25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5"/>
    </row>
    <row r="167" spans="1:11" ht="41.4" x14ac:dyDescent="0.3">
      <c r="A167" s="26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12.832319999999999</v>
      </c>
      <c r="I167" s="9"/>
      <c r="J167" s="25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[1]Аварийка!F46</f>
        <v>1069.3599999999999</v>
      </c>
      <c r="H168" s="15">
        <f>F168*G168/1000</f>
        <v>12.832319999999999</v>
      </c>
      <c r="I168" s="9" t="s">
        <v>11</v>
      </c>
      <c r="J168" s="25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0</v>
      </c>
      <c r="G169" s="9">
        <v>0</v>
      </c>
      <c r="H169" s="8"/>
      <c r="I169" s="9" t="s">
        <v>11</v>
      </c>
      <c r="J169" s="25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5"/>
    </row>
    <row r="171" spans="1:11" ht="55.2" x14ac:dyDescent="0.3">
      <c r="A171" s="26">
        <v>13</v>
      </c>
      <c r="B171" s="7" t="s">
        <v>361</v>
      </c>
      <c r="C171" s="11"/>
      <c r="D171" s="7"/>
      <c r="E171" s="7"/>
      <c r="F171" s="7"/>
      <c r="G171" s="7"/>
      <c r="H171" s="12">
        <f>[1]МЭС!R45/1000</f>
        <v>9.9844800000000014</v>
      </c>
      <c r="I171" s="9"/>
      <c r="J171" s="25"/>
    </row>
    <row r="172" spans="1:11" x14ac:dyDescent="0.3">
      <c r="A172" s="26">
        <v>14</v>
      </c>
      <c r="B172" s="7" t="s">
        <v>362</v>
      </c>
      <c r="C172" s="11"/>
      <c r="D172" s="7"/>
      <c r="E172" s="7"/>
      <c r="F172" s="7"/>
      <c r="G172" s="7"/>
      <c r="H172" s="12">
        <f>[1]МВК!T45/1000</f>
        <v>34.069160999999994</v>
      </c>
      <c r="I172" s="9"/>
      <c r="J172" s="25"/>
    </row>
    <row r="173" spans="1:11" ht="41.4" x14ac:dyDescent="0.3">
      <c r="A173" s="26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5"/>
    </row>
    <row r="174" spans="1:11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5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5"/>
      <c r="I179" s="9"/>
      <c r="J179" s="25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1538.8617663830003</v>
      </c>
      <c r="I192" s="21"/>
      <c r="J192" s="46"/>
    </row>
    <row r="193" spans="2:10" ht="40.799999999999997" x14ac:dyDescent="0.4">
      <c r="B193" s="47" t="s">
        <v>399</v>
      </c>
      <c r="C193" s="21"/>
      <c r="D193" s="21"/>
      <c r="E193" s="21"/>
      <c r="F193" s="21"/>
      <c r="G193" s="21"/>
      <c r="H193" s="45">
        <f>[1]Ставка!H46/1000</f>
        <v>1537.8135600000001</v>
      </c>
      <c r="J193" s="46"/>
    </row>
    <row r="194" spans="2:10" x14ac:dyDescent="0.3">
      <c r="H194" s="48">
        <f>H193-H192</f>
        <v>-1.0482063830002062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НП3</vt:lpstr>
      <vt:lpstr>НП3!Заголовки_для_печати</vt:lpstr>
      <vt:lpstr>НП3!Область_печати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2026-02-28T07:25:18Z</dcterms:created>
  <dcterms:modified xsi:type="dcterms:W3CDTF">2026-02-28T07:25:43Z</dcterms:modified>
</cp:coreProperties>
</file>