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5П8" sheetId="1" r:id="rId1"/>
  </sheets>
  <externalReferences>
    <externalReference r:id="rId2"/>
  </externalReferences>
  <definedNames>
    <definedName name="_xlnm.Print_Titles" localSheetId="0">'5П8'!$6:$6</definedName>
    <definedName name="_xlnm.Print_Area" localSheetId="0">'5П8'!$A$1:$I$193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9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8" i="1"/>
  <c r="H156" i="1"/>
  <c r="H155" i="1"/>
  <c r="G155" i="1"/>
  <c r="F155" i="1"/>
  <c r="H153" i="1"/>
  <c r="H150" i="1"/>
  <c r="H149" i="1" s="1"/>
  <c r="G150" i="1"/>
  <c r="H148" i="1"/>
  <c r="H146" i="1"/>
  <c r="G145" i="1"/>
  <c r="F145" i="1"/>
  <c r="H145" i="1" s="1"/>
  <c r="H142" i="1"/>
  <c r="G142" i="1"/>
  <c r="F142" i="1"/>
  <c r="G141" i="1"/>
  <c r="H141" i="1" s="1"/>
  <c r="H137" i="1" s="1"/>
  <c r="F141" i="1"/>
  <c r="H136" i="1"/>
  <c r="H127" i="1"/>
  <c r="H126" i="1"/>
  <c r="H125" i="1"/>
  <c r="H124" i="1"/>
  <c r="H123" i="1"/>
  <c r="H116" i="1"/>
  <c r="H111" i="1"/>
  <c r="H109" i="1"/>
  <c r="H107" i="1" s="1"/>
  <c r="H106" i="1"/>
  <c r="H104" i="1"/>
  <c r="H103" i="1"/>
  <c r="H101" i="1" s="1"/>
  <c r="H100" i="1"/>
  <c r="H99" i="1"/>
  <c r="H98" i="1"/>
  <c r="H97" i="1"/>
  <c r="H96" i="1" s="1"/>
  <c r="H84" i="1"/>
  <c r="H83" i="1"/>
  <c r="H82" i="1"/>
  <c r="H81" i="1"/>
  <c r="H79" i="1"/>
  <c r="H76" i="1"/>
  <c r="H75" i="1" s="1"/>
  <c r="H70" i="1"/>
  <c r="H66" i="1"/>
  <c r="H61" i="1"/>
  <c r="H60" i="1"/>
  <c r="H57" i="1"/>
  <c r="H56" i="1"/>
  <c r="H55" i="1"/>
  <c r="H52" i="1"/>
  <c r="H51" i="1" s="1"/>
  <c r="H45" i="1"/>
  <c r="H43" i="1"/>
  <c r="H42" i="1"/>
  <c r="H41" i="1"/>
  <c r="H40" i="1"/>
  <c r="H39" i="1"/>
  <c r="H38" i="1"/>
  <c r="G37" i="1"/>
  <c r="F37" i="1"/>
  <c r="H37" i="1" s="1"/>
  <c r="H36" i="1"/>
  <c r="H35" i="1"/>
  <c r="H33" i="1"/>
  <c r="H30" i="1"/>
  <c r="H29" i="1" s="1"/>
  <c r="G28" i="1"/>
  <c r="F28" i="1"/>
  <c r="H28" i="1" s="1"/>
  <c r="G27" i="1"/>
  <c r="F27" i="1"/>
  <c r="H27" i="1" s="1"/>
  <c r="H26" i="1"/>
  <c r="G25" i="1"/>
  <c r="F25" i="1"/>
  <c r="H25" i="1" s="1"/>
  <c r="H24" i="1"/>
  <c r="G22" i="1"/>
  <c r="F22" i="1"/>
  <c r="H21" i="1"/>
  <c r="G21" i="1"/>
  <c r="F21" i="1"/>
  <c r="G20" i="1"/>
  <c r="F20" i="1"/>
  <c r="H20" i="1" s="1"/>
  <c r="G19" i="1"/>
  <c r="F19" i="1"/>
  <c r="H19" i="1" s="1"/>
  <c r="H18" i="1" s="1"/>
  <c r="G17" i="1"/>
  <c r="F17" i="1"/>
  <c r="H17" i="1" s="1"/>
  <c r="G16" i="1"/>
  <c r="F16" i="1"/>
  <c r="H16" i="1" s="1"/>
  <c r="G15" i="1"/>
  <c r="F15" i="1"/>
  <c r="H15" i="1" s="1"/>
  <c r="H14" i="1" s="1"/>
  <c r="G13" i="1"/>
  <c r="F13" i="1"/>
  <c r="H13" i="1" s="1"/>
  <c r="H12" i="1"/>
  <c r="G12" i="1"/>
  <c r="F12" i="1"/>
  <c r="G11" i="1"/>
  <c r="H11" i="1" s="1"/>
  <c r="F11" i="1"/>
  <c r="G10" i="1"/>
  <c r="F10" i="1"/>
  <c r="H10" i="1" s="1"/>
  <c r="G9" i="1"/>
  <c r="F9" i="1"/>
  <c r="H9" i="1" s="1"/>
  <c r="H7" i="1"/>
  <c r="I4" i="1"/>
  <c r="A3" i="1"/>
  <c r="H192" i="1" l="1"/>
  <c r="H194" i="1" s="1"/>
  <c r="H44" i="1"/>
  <c r="H8" i="1"/>
</calcChain>
</file>

<file path=xl/sharedStrings.xml><?xml version="1.0" encoding="utf-8"?>
<sst xmlns="http://schemas.openxmlformats.org/spreadsheetml/2006/main" count="673" uniqueCount="400">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</sst>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5">
          <cell r="B5" t="str">
            <v>Парковая 5-я ул. д.8</v>
          </cell>
          <cell r="H5">
            <v>2387101.7999999998</v>
          </cell>
        </row>
      </sheetData>
      <sheetData sheetId="1">
        <row r="5">
          <cell r="D5">
            <v>1</v>
          </cell>
          <cell r="F5">
            <v>2368.3799999999997</v>
          </cell>
        </row>
      </sheetData>
      <sheetData sheetId="2">
        <row r="5">
          <cell r="F5">
            <v>1478.1</v>
          </cell>
        </row>
      </sheetData>
      <sheetData sheetId="3">
        <row r="5">
          <cell r="F5">
            <v>92</v>
          </cell>
          <cell r="G5">
            <v>628.15760869565213</v>
          </cell>
        </row>
      </sheetData>
      <sheetData sheetId="4">
        <row r="4">
          <cell r="G4">
            <v>10740.216</v>
          </cell>
          <cell r="J4">
            <v>128882.592</v>
          </cell>
        </row>
      </sheetData>
      <sheetData sheetId="5">
        <row r="5">
          <cell r="R5">
            <v>67359.87000000001</v>
          </cell>
        </row>
      </sheetData>
      <sheetData sheetId="6">
        <row r="5">
          <cell r="T5">
            <v>52150.234499999999</v>
          </cell>
        </row>
      </sheetData>
      <sheetData sheetId="7"/>
      <sheetData sheetId="8"/>
      <sheetData sheetId="9">
        <row r="6">
          <cell r="H6">
            <v>256.12</v>
          </cell>
          <cell r="I6">
            <v>69.628571428571419</v>
          </cell>
        </row>
        <row r="8">
          <cell r="G8">
            <v>312.06</v>
          </cell>
          <cell r="I8">
            <v>417.77142857142849</v>
          </cell>
        </row>
        <row r="10">
          <cell r="G10">
            <v>470.34</v>
          </cell>
          <cell r="I10">
            <v>69.628571428571419</v>
          </cell>
        </row>
        <row r="12">
          <cell r="G12">
            <v>360.6</v>
          </cell>
          <cell r="I12">
            <v>417.77142857142849</v>
          </cell>
        </row>
        <row r="14">
          <cell r="H14">
            <v>1577.01</v>
          </cell>
          <cell r="I14">
            <v>20</v>
          </cell>
        </row>
        <row r="15">
          <cell r="G15">
            <v>479.31</v>
          </cell>
          <cell r="I15">
            <v>24</v>
          </cell>
        </row>
        <row r="16">
          <cell r="H16">
            <v>366.12</v>
          </cell>
          <cell r="I16">
            <v>2</v>
          </cell>
        </row>
        <row r="21">
          <cell r="H21">
            <v>9.41</v>
          </cell>
          <cell r="I21">
            <v>2.2000000000000002</v>
          </cell>
        </row>
        <row r="23">
          <cell r="H23">
            <v>310.608</v>
          </cell>
          <cell r="I23">
            <v>1</v>
          </cell>
        </row>
        <row r="24">
          <cell r="H24">
            <v>314.07</v>
          </cell>
          <cell r="I24">
            <v>6</v>
          </cell>
        </row>
        <row r="33">
          <cell r="H33">
            <v>928.61</v>
          </cell>
          <cell r="I33">
            <v>49.4</v>
          </cell>
        </row>
        <row r="34">
          <cell r="H34">
            <v>546.26</v>
          </cell>
          <cell r="I34">
            <v>49</v>
          </cell>
        </row>
        <row r="35">
          <cell r="H35">
            <v>1379.82</v>
          </cell>
          <cell r="I35">
            <v>14</v>
          </cell>
        </row>
        <row r="36">
          <cell r="H36">
            <v>1348.41</v>
          </cell>
          <cell r="I36">
            <v>1.575</v>
          </cell>
        </row>
        <row r="38">
          <cell r="H38">
            <v>1694.83</v>
          </cell>
          <cell r="I38">
            <v>3</v>
          </cell>
        </row>
        <row r="40">
          <cell r="H40">
            <v>669.95</v>
          </cell>
          <cell r="I40">
            <v>12.07</v>
          </cell>
        </row>
        <row r="41">
          <cell r="H41">
            <v>2105.4299999999998</v>
          </cell>
          <cell r="I41">
            <v>10.5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128" sqref="F128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[1]Ставка!B5</f>
        <v>Парковая 5-я ул. д.8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238.71018000000001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179.13023142700001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уд'!I6,2)</f>
        <v>69.63</v>
      </c>
      <c r="G9" s="14">
        <f>'[1]убр пл все уд'!H6/100</f>
        <v>2.5611999999999999</v>
      </c>
      <c r="H9" s="15">
        <f>C9*F9*G9/1000</f>
        <v>53.322570444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уд'!I8,2)</f>
        <v>417.77</v>
      </c>
      <c r="G10" s="14">
        <f>'[1]убр пл все уд'!G8/100</f>
        <v>3.1206</v>
      </c>
      <c r="H10" s="15">
        <f t="shared" ref="H10:H17" si="0">C10*F10*G10/1000</f>
        <v>67.792039224000007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уд'!I15</f>
        <v>24</v>
      </c>
      <c r="G11" s="14">
        <f>'[1]убр пл все уд'!G15/100</f>
        <v>4.7930999999999999</v>
      </c>
      <c r="H11" s="15">
        <f t="shared" si="0"/>
        <v>34.395285600000001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уд'!I24</f>
        <v>6</v>
      </c>
      <c r="G12" s="14">
        <f>'[1]убр пл все уд'!H24/100</f>
        <v>3.1406999999999998</v>
      </c>
      <c r="H12" s="15">
        <f t="shared" si="0"/>
        <v>0.97989839999999995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уд'!I16</f>
        <v>2</v>
      </c>
      <c r="G13" s="14">
        <f>'[1]убр пл все уд'!H16/100</f>
        <v>3.6612</v>
      </c>
      <c r="H13" s="15">
        <f t="shared" si="0"/>
        <v>2.1893975999999999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3.9299729039999991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уд'!I10,2)</f>
        <v>69.63</v>
      </c>
      <c r="G15" s="14">
        <f>'[1]убр пл все уд'!G10/100</f>
        <v>4.7033999999999994</v>
      </c>
      <c r="H15" s="15">
        <f t="shared" si="0"/>
        <v>3.9299729039999991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уд'!I12,2)</f>
        <v>417.77</v>
      </c>
      <c r="G16" s="14">
        <f>'[1]убр пл все уд'!G12/100</f>
        <v>3.6060000000000003</v>
      </c>
      <c r="H16" s="15">
        <f t="shared" si="0"/>
        <v>18.077743440000003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уд'!I41</f>
        <v>10.5</v>
      </c>
      <c r="G17" s="14">
        <f>'[1]убр пл все уд'!H41/100</f>
        <v>21.054299999999998</v>
      </c>
      <c r="H17" s="15">
        <f t="shared" si="0"/>
        <v>0.22107014999999999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8.7437671049999999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уд'!I33</f>
        <v>49.4</v>
      </c>
      <c r="G19" s="19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уд'!I34</f>
        <v>49</v>
      </c>
      <c r="G20" s="14">
        <f>'[1]убр пл все уд'!H34/100</f>
        <v>5.4626000000000001</v>
      </c>
      <c r="H20" s="15">
        <f>C20*F20*G20/1000</f>
        <v>0.2676674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уд'!I35</f>
        <v>14</v>
      </c>
      <c r="G21" s="14">
        <f>'[1]убр пл все уд'!H35/100</f>
        <v>13.7982</v>
      </c>
      <c r="H21" s="15">
        <f>C21*F21*G21/1000</f>
        <v>0.19317480000000001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уд'!I36</f>
        <v>1.575</v>
      </c>
      <c r="G22" s="14">
        <f>'[1]убр пл все уд'!H36/100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уд'!I38</f>
        <v>3</v>
      </c>
      <c r="G25" s="14">
        <f>'[1]убр пл все уд'!H38/100</f>
        <v>16.9483</v>
      </c>
      <c r="H25" s="15">
        <f>C25*F25*G25/1000</f>
        <v>0.1016898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v>28</v>
      </c>
      <c r="G26" s="14">
        <v>2.5710999999999999</v>
      </c>
      <c r="H26" s="15">
        <f>C26*F26*G26/1000</f>
        <v>7.1990799999999994E-2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уд'!I40</f>
        <v>12.07</v>
      </c>
      <c r="G27" s="14">
        <f>'[1]убр пл все уд'!H40/100</f>
        <v>6.6995000000000005</v>
      </c>
      <c r="H27" s="15">
        <f>C27*F27*G27/1000</f>
        <v>8.0862965000000009E-2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уд'!I14</f>
        <v>20</v>
      </c>
      <c r="G28" s="14">
        <f>'[1]убр пл все уд'!H14/100</f>
        <v>15.770099999999999</v>
      </c>
      <c r="H28" s="15">
        <f>C28*F28*G28/1000</f>
        <v>7.569647999999999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уд'!I21</f>
        <v>2.2000000000000002</v>
      </c>
      <c r="G37" s="9">
        <f>'[1]убр пл все уд'!H21</f>
        <v>9.41</v>
      </c>
      <c r="H37" s="15">
        <f>F37*C37*G37/1000</f>
        <v>7.5562300000000011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584.43752549999999</v>
      </c>
      <c r="I40" s="9"/>
      <c r="J40" s="25"/>
    </row>
    <row r="41" spans="1:11" ht="27.6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1.49</v>
      </c>
      <c r="G41" s="14">
        <v>230.53</v>
      </c>
      <c r="H41" s="15">
        <f>F41*C41*G41/1000</f>
        <v>125.3737405</v>
      </c>
      <c r="I41" s="9" t="s">
        <v>11</v>
      </c>
      <c r="J41" s="25"/>
    </row>
    <row r="42" spans="1:11" ht="27.6" x14ac:dyDescent="0.3">
      <c r="A42" s="13" t="s">
        <v>97</v>
      </c>
      <c r="B42" s="9" t="s">
        <v>98</v>
      </c>
      <c r="C42" s="8">
        <v>365</v>
      </c>
      <c r="D42" s="9" t="s">
        <v>86</v>
      </c>
      <c r="E42" s="9" t="s">
        <v>96</v>
      </c>
      <c r="F42" s="9">
        <v>1.49</v>
      </c>
      <c r="G42" s="9">
        <v>844.1</v>
      </c>
      <c r="H42" s="15">
        <f>F42*G42*C42/1000</f>
        <v>459.06378500000005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312.28015000000005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4.2193899999999998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>
        <v>5</v>
      </c>
      <c r="G55" s="9">
        <v>527.41999999999996</v>
      </c>
      <c r="H55" s="15">
        <f>F55*G55/1000</f>
        <v>2.6370999999999998</v>
      </c>
      <c r="I55" s="9" t="s">
        <v>11</v>
      </c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>
        <v>3</v>
      </c>
      <c r="G56" s="9">
        <v>527.42999999999995</v>
      </c>
      <c r="H56" s="15">
        <f>F56*G56/1000</f>
        <v>1.58229</v>
      </c>
      <c r="I56" s="9" t="s">
        <v>11</v>
      </c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/>
      <c r="G57" s="9"/>
      <c r="H57" s="15">
        <f>F57*G57/1000</f>
        <v>0</v>
      </c>
      <c r="I57" s="9"/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24.451560000000001</v>
      </c>
      <c r="I75" s="9"/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4</v>
      </c>
      <c r="G76" s="9">
        <v>4152.68</v>
      </c>
      <c r="H76" s="32">
        <f>F76*G76/1000</f>
        <v>16.610720000000001</v>
      </c>
      <c r="I76" s="9" t="s">
        <v>11</v>
      </c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>
        <v>2</v>
      </c>
      <c r="G79" s="9">
        <v>2010.98</v>
      </c>
      <c r="H79" s="32">
        <f>F79*G79/1000</f>
        <v>4.02196</v>
      </c>
      <c r="I79" s="9" t="s">
        <v>11</v>
      </c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>
        <v>4</v>
      </c>
      <c r="G81" s="9">
        <v>191.69</v>
      </c>
      <c r="H81" s="32">
        <f>F81*G81/1000</f>
        <v>0.76676</v>
      </c>
      <c r="I81" s="9" t="s">
        <v>11</v>
      </c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2</v>
      </c>
      <c r="G82" s="9">
        <v>1526.06</v>
      </c>
      <c r="H82" s="32">
        <f>F82*G82/1000</f>
        <v>3.0521199999999999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171.411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36</v>
      </c>
      <c r="G98" s="14">
        <v>756</v>
      </c>
      <c r="H98" s="15">
        <f>F98*G98/1000</f>
        <v>27.216000000000001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82</v>
      </c>
      <c r="G99" s="14">
        <v>1256</v>
      </c>
      <c r="H99" s="15">
        <f>F99*G99/1000</f>
        <v>102.992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11</v>
      </c>
      <c r="G100" s="9">
        <v>2321</v>
      </c>
      <c r="H100" s="15">
        <f>F100*G100/1000</f>
        <v>25.530999999999999</v>
      </c>
      <c r="I100" s="9" t="s">
        <v>11</v>
      </c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112.19820000000001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15">
        <f t="shared" ref="H103:H104" si="1">F103*G103/1000</f>
        <v>25.12</v>
      </c>
      <c r="I103" s="9" t="s">
        <v>11</v>
      </c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15">
        <f t="shared" si="1"/>
        <v>20.096</v>
      </c>
      <c r="I104" s="9" t="s">
        <v>11</v>
      </c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5581.85</v>
      </c>
      <c r="H106" s="15">
        <f>F106*G106/1000</f>
        <v>66.982200000000006</v>
      </c>
      <c r="I106" s="9" t="s">
        <v>11</v>
      </c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498.29395999999997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4</v>
      </c>
      <c r="G109" s="9">
        <v>41110.11</v>
      </c>
      <c r="H109" s="15">
        <f>F109*G109/1000</f>
        <v>164.44044</v>
      </c>
      <c r="I109" s="9" t="s">
        <v>11</v>
      </c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15">
        <f>F111*G111/1000</f>
        <v>41.4</v>
      </c>
      <c r="I111" s="9" t="s">
        <v>11</v>
      </c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20</v>
      </c>
      <c r="G116" s="9">
        <v>629.91999999999996</v>
      </c>
      <c r="H116" s="15">
        <f>F116*G116/1000</f>
        <v>12.5984</v>
      </c>
      <c r="I116" s="9" t="s">
        <v>11</v>
      </c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 t="s">
        <v>108</v>
      </c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/>
      <c r="G123" s="14"/>
      <c r="H123" s="15">
        <f>F123*G123/1000</f>
        <v>0</v>
      </c>
      <c r="I123" s="9"/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/>
      <c r="G124" s="14"/>
      <c r="H124" s="15">
        <f>F124*G124/1000</f>
        <v>0</v>
      </c>
      <c r="I124" s="9"/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/>
      <c r="G125" s="14"/>
      <c r="H125" s="15">
        <f>F125*G125/1000</f>
        <v>0</v>
      </c>
      <c r="I125" s="9"/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22456.23</v>
      </c>
      <c r="H127" s="15">
        <f>F127*G127/1000</f>
        <v>179.64983999999998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22.053336000000002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ht="27.6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уд'!I24</f>
        <v>6</v>
      </c>
      <c r="G141" s="14">
        <f>'[1]убр пл все уд'!H24/10</f>
        <v>31.407</v>
      </c>
      <c r="H141" s="15">
        <f>C141*F141*G141/1000</f>
        <v>9.7989840000000008</v>
      </c>
      <c r="I141" s="9" t="s">
        <v>11</v>
      </c>
      <c r="J141" s="25"/>
    </row>
    <row r="142" spans="1:11" ht="27.6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уд'!I23</f>
        <v>1</v>
      </c>
      <c r="G142" s="14">
        <f>'[1]убр пл все уд'!H23/10</f>
        <v>31.0608</v>
      </c>
      <c r="H142" s="15">
        <f>C142*F142*G142/1000</f>
        <v>11.337192000000002</v>
      </c>
      <c r="I142" s="9" t="s">
        <v>11</v>
      </c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уд'!I28</f>
        <v>0</v>
      </c>
      <c r="G145" s="38">
        <f>'[1]убр пл все уд'!H28</f>
        <v>0</v>
      </c>
      <c r="H145" s="15">
        <f>C145*F145*G145/1000</f>
        <v>0</v>
      </c>
      <c r="I145" s="9"/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128.88259200000002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124</v>
      </c>
      <c r="E150" s="9" t="s">
        <v>45</v>
      </c>
      <c r="F150" s="9">
        <v>2</v>
      </c>
      <c r="G150" s="9">
        <f>[1]Мослифт!G4/2</f>
        <v>5370.1080000000002</v>
      </c>
      <c r="H150" s="15">
        <f>[1]Мослифт!J4/1000</f>
        <v>128.88259200000002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 t="s">
        <v>45</v>
      </c>
      <c r="F152" s="9"/>
      <c r="G152" s="9"/>
      <c r="H152" s="24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/>
      <c r="E153" s="9"/>
      <c r="F153" s="9"/>
      <c r="G153" s="9"/>
      <c r="H153" s="27">
        <f>H154+H155+H156+H157</f>
        <v>28.420559999999998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90</v>
      </c>
      <c r="F154" s="9"/>
      <c r="G154" s="9"/>
      <c r="H154" s="8"/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[1]ДУиППАиАПСиСОУЭ!D5</f>
        <v>1</v>
      </c>
      <c r="G155" s="9">
        <f>[1]ДУиППАиАПСиСОУЭ!F5</f>
        <v>2368.3799999999997</v>
      </c>
      <c r="H155" s="15">
        <f>G155*12/1000</f>
        <v>28.420559999999998</v>
      </c>
      <c r="I155" s="9" t="s">
        <v>11</v>
      </c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90</v>
      </c>
      <c r="F156" s="9"/>
      <c r="G156" s="9"/>
      <c r="H156" s="15">
        <f>F156*G156/1000</f>
        <v>0</v>
      </c>
      <c r="I156" s="9"/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  <c r="J157" s="25"/>
    </row>
    <row r="158" spans="1:1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37.9848</v>
      </c>
      <c r="I158" s="9"/>
      <c r="J158" s="22"/>
      <c r="K158" s="21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ht="27.6" x14ac:dyDescent="0.4">
      <c r="A160" s="13" t="s">
        <v>341</v>
      </c>
      <c r="B160" s="9" t="s">
        <v>342</v>
      </c>
      <c r="C160" s="8"/>
      <c r="D160" s="9" t="s">
        <v>42</v>
      </c>
      <c r="E160" s="9" t="s">
        <v>119</v>
      </c>
      <c r="F160" s="9">
        <v>340</v>
      </c>
      <c r="G160" s="14">
        <v>111.72</v>
      </c>
      <c r="H160" s="39">
        <f>F160*G160/1000</f>
        <v>37.9848</v>
      </c>
      <c r="I160" s="9" t="s">
        <v>11</v>
      </c>
      <c r="J160" s="22"/>
      <c r="K160" s="21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/>
      <c r="G161" s="9"/>
      <c r="H161" s="24"/>
      <c r="I161" s="9"/>
      <c r="J161" s="25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57.790499999999994</v>
      </c>
      <c r="I163" s="9"/>
      <c r="J163" s="25"/>
    </row>
    <row r="164" spans="1:11" ht="27.6" x14ac:dyDescent="0.3">
      <c r="A164" s="13" t="s">
        <v>348</v>
      </c>
      <c r="B164" s="9" t="s">
        <v>349</v>
      </c>
      <c r="C164" s="8"/>
      <c r="D164" s="9" t="s">
        <v>42</v>
      </c>
      <c r="E164" s="9" t="s">
        <v>90</v>
      </c>
      <c r="F164" s="9">
        <f>[1]МосГАЗ!F5</f>
        <v>92</v>
      </c>
      <c r="G164" s="14">
        <f>[1]МосГАЗ!G5</f>
        <v>628.15760869565213</v>
      </c>
      <c r="H164" s="15">
        <f>F164*G164/1000</f>
        <v>57.790499999999994</v>
      </c>
      <c r="I164" s="9" t="s">
        <v>11</v>
      </c>
      <c r="J164" s="25"/>
    </row>
    <row r="165" spans="1:11" ht="41.4" x14ac:dyDescent="0.3">
      <c r="A165" s="13" t="s">
        <v>350</v>
      </c>
      <c r="B165" s="9" t="s">
        <v>351</v>
      </c>
      <c r="C165" s="8"/>
      <c r="D165" s="9" t="s">
        <v>315</v>
      </c>
      <c r="E165" s="9" t="s">
        <v>90</v>
      </c>
      <c r="F165" s="9"/>
      <c r="G165" s="9"/>
      <c r="H165" s="15">
        <f>F165*G165/1000</f>
        <v>0</v>
      </c>
      <c r="I165" s="9"/>
      <c r="J165" s="25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5"/>
    </row>
    <row r="167" spans="1:11" ht="41.4" x14ac:dyDescent="0.3">
      <c r="A167" s="26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184.56120000000001</v>
      </c>
      <c r="I167" s="9"/>
      <c r="J167" s="25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[1]Аварийка!F5</f>
        <v>1478.1</v>
      </c>
      <c r="H168" s="15">
        <f>F168*G168/1000</f>
        <v>17.737199999999998</v>
      </c>
      <c r="I168" s="9" t="s">
        <v>11</v>
      </c>
      <c r="J168" s="25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56</v>
      </c>
      <c r="G169" s="9">
        <v>2979</v>
      </c>
      <c r="H169" s="15">
        <f>F169*G169/1000</f>
        <v>166.82400000000001</v>
      </c>
      <c r="I169" s="9" t="s">
        <v>11</v>
      </c>
      <c r="J169" s="25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5"/>
    </row>
    <row r="171" spans="1:11" ht="55.2" x14ac:dyDescent="0.3">
      <c r="A171" s="26">
        <v>13</v>
      </c>
      <c r="B171" s="7" t="s">
        <v>361</v>
      </c>
      <c r="C171" s="11"/>
      <c r="D171" s="7"/>
      <c r="E171" s="7"/>
      <c r="F171" s="7"/>
      <c r="G171" s="7"/>
      <c r="H171" s="12">
        <f>[1]МЭС!R5/1000</f>
        <v>67.359870000000015</v>
      </c>
      <c r="I171" s="9"/>
      <c r="J171" s="25"/>
    </row>
    <row r="172" spans="1:11" x14ac:dyDescent="0.3">
      <c r="A172" s="26">
        <v>14</v>
      </c>
      <c r="B172" s="7" t="s">
        <v>362</v>
      </c>
      <c r="C172" s="11"/>
      <c r="D172" s="7"/>
      <c r="E172" s="7"/>
      <c r="F172" s="7"/>
      <c r="G172" s="7"/>
      <c r="H172" s="12">
        <f>[1]МВК!T5/1000</f>
        <v>52.150234499999996</v>
      </c>
      <c r="I172" s="9"/>
      <c r="J172" s="25"/>
    </row>
    <row r="173" spans="1:11" ht="41.4" x14ac:dyDescent="0.3">
      <c r="A173" s="26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5"/>
    </row>
    <row r="174" spans="1:11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368</v>
      </c>
      <c r="C176" s="11"/>
      <c r="D176" s="7"/>
      <c r="E176" s="7"/>
      <c r="F176" s="7"/>
      <c r="G176" s="7"/>
      <c r="H176" s="40">
        <f>H177+H178+H179</f>
        <v>0</v>
      </c>
      <c r="I176" s="9"/>
      <c r="J176" s="25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5">
        <f>F179*G179/1000</f>
        <v>0</v>
      </c>
      <c r="I179" s="9"/>
      <c r="J179" s="25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2392.0551394270001</v>
      </c>
      <c r="I192" s="21"/>
      <c r="J192" s="46"/>
    </row>
    <row r="193" spans="2:10" ht="40.799999999999997" x14ac:dyDescent="0.4">
      <c r="B193" s="47" t="s">
        <v>399</v>
      </c>
      <c r="C193" s="21"/>
      <c r="D193" s="21"/>
      <c r="E193" s="21"/>
      <c r="F193" s="21"/>
      <c r="G193" s="21"/>
      <c r="H193" s="45">
        <f>[1]Ставка!H5/1000</f>
        <v>2387.1017999999999</v>
      </c>
      <c r="J193" s="46"/>
    </row>
    <row r="194" spans="2:10" x14ac:dyDescent="0.3">
      <c r="H194" s="48">
        <f>H193-H192</f>
        <v>-4.9533394270001736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5П8</vt:lpstr>
      <vt:lpstr>'5П8'!Заголовки_для_печати</vt:lpstr>
      <vt:lpstr>'5П8'!Область_печати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2026-02-27T13:51:51Z</dcterms:created>
  <dcterms:modified xsi:type="dcterms:W3CDTF">2026-02-27T13:52:24Z</dcterms:modified>
</cp:coreProperties>
</file>