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86" i="1"/>
  <c r="L182"/>
  <c r="L114"/>
  <c r="L48"/>
  <c r="K47"/>
  <c r="M45"/>
  <c r="N45" s="1"/>
  <c r="M44"/>
  <c r="L43"/>
  <c r="M43" s="1"/>
  <c r="M42"/>
  <c r="M41"/>
  <c r="N40"/>
  <c r="M40"/>
  <c r="N39"/>
  <c r="M39"/>
  <c r="M38"/>
  <c r="M37"/>
  <c r="M36"/>
  <c r="M35"/>
  <c r="M34"/>
  <c r="M33"/>
  <c r="M32"/>
  <c r="M31"/>
  <c r="M30"/>
  <c r="N29"/>
  <c r="M29"/>
  <c r="M28"/>
  <c r="N28" s="1"/>
  <c r="N27"/>
  <c r="M27"/>
  <c r="M26"/>
  <c r="N26" s="1"/>
  <c r="N25"/>
  <c r="M25"/>
  <c r="M24"/>
  <c r="N24" s="1"/>
  <c r="N23"/>
  <c r="M23"/>
  <c r="M22"/>
  <c r="N22" s="1"/>
  <c r="M21"/>
  <c r="N21" s="1"/>
  <c r="N20"/>
  <c r="M20"/>
  <c r="M19"/>
  <c r="N19" s="1"/>
  <c r="N18"/>
  <c r="M18"/>
  <c r="N17"/>
  <c r="M17"/>
  <c r="M16"/>
  <c r="N16" s="1"/>
  <c r="M15"/>
  <c r="N15" s="1"/>
  <c r="N14"/>
  <c r="M14"/>
  <c r="N13"/>
  <c r="M13"/>
  <c r="N12"/>
  <c r="M12"/>
  <c r="M11"/>
  <c r="N11" s="1"/>
  <c r="M10"/>
  <c r="N10" s="1"/>
  <c r="K16" l="1"/>
  <c r="L50"/>
  <c r="L9"/>
  <c r="K9" l="1"/>
</calcChain>
</file>

<file path=xl/sharedStrings.xml><?xml version="1.0" encoding="utf-8"?>
<sst xmlns="http://schemas.openxmlformats.org/spreadsheetml/2006/main" count="931" uniqueCount="440">
  <si>
    <t/>
  </si>
  <si>
    <t>ОАО "РЭУ №22 района Измайлово"</t>
  </si>
  <si>
    <r>
      <t>Дом по адресу: 5</t>
    </r>
    <r>
      <rPr>
        <u/>
        <sz val="7"/>
        <color indexed="8"/>
        <rFont val="Arial"/>
        <family val="2"/>
        <charset val="204"/>
      </rPr>
      <t>-я Парковая ул., д.8</t>
    </r>
  </si>
  <si>
    <t>Исходная</t>
  </si>
  <si>
    <t>№</t>
  </si>
  <si>
    <t>Наименование работ</t>
  </si>
  <si>
    <t>Планируемая периодичность работ</t>
  </si>
  <si>
    <t>Рекомендуемая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</si>
  <si>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</si>
  <si>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</si>
  <si>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</si>
  <si>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</si>
  <si>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без лифта с мусоропр</t>
  </si>
  <si>
    <t>1</t>
  </si>
  <si>
    <t>Работы по санитарному содержанию помещений общего пользования, входящих в состав общего имущества МКД</t>
  </si>
  <si>
    <t>с 18%</t>
  </si>
  <si>
    <t>Снижение</t>
  </si>
  <si>
    <t>1.1</t>
  </si>
  <si>
    <t>Влажное подметание лестничных площадок и маршей нижних 2 этажей</t>
  </si>
  <si>
    <t>1 раз(а) в день</t>
  </si>
  <si>
    <t>м2</t>
  </si>
  <si>
    <t>1.2</t>
  </si>
  <si>
    <t>Влажное подметание лестничных площадок и маршей выше 2-го этажа</t>
  </si>
  <si>
    <t>1 раз(а) в неделю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</si>
  <si>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</si>
  <si>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</si>
  <si>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</si>
  <si>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</si>
  <si>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</si>
  <si>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</si>
  <si>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</si>
  <si>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</si>
  <si>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</si>
  <si>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раз(а) в месяц</t>
  </si>
  <si>
    <t>1.6.1</t>
  </si>
  <si>
    <t>Мытье лестничных площадок нижних 2 этажей</t>
  </si>
  <si>
    <t>1 раз в месяц</t>
  </si>
  <si>
    <t>1.6.2</t>
  </si>
  <si>
    <t>Мытье лестничных площадок выше 2-го этажа</t>
  </si>
  <si>
    <t>1.7</t>
  </si>
  <si>
    <t>Мытье окон</t>
  </si>
  <si>
    <t>1 раз(а) в год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</si>
  <si>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</si>
  <si>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</si>
  <si>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</si>
  <si>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</si>
  <si>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</si>
  <si>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</si>
  <si>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</si>
  <si>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</si>
  <si>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</si>
  <si>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раз(а) в год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</si>
  <si>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</si>
  <si>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</si>
  <si>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</si>
  <si>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</si>
  <si>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</si>
  <si>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</si>
  <si>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</si>
  <si>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</si>
  <si>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</si>
  <si>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</si>
  <si>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</si>
  <si>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</si>
  <si>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</si>
  <si>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</si>
  <si>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</si>
  <si>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</si>
  <si>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</si>
  <si>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</si>
  <si>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В течение 5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</si>
  <si>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</si>
  <si>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</si>
  <si>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</si>
  <si>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</si>
  <si>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</si>
  <si>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</si>
  <si>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</si>
  <si>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Работа не выполняется</t>
  </si>
  <si>
    <t>1.20.2</t>
  </si>
  <si>
    <t>Сбивание сосулек</t>
  </si>
  <si>
    <t>В течение 1 суток после обнаружения</t>
  </si>
  <si>
    <t>м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</si>
  <si>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</si>
  <si>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</si>
  <si>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</si>
  <si>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</si>
  <si>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</si>
  <si>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Иное</t>
  </si>
  <si>
    <t>1.23.1</t>
  </si>
  <si>
    <t>Уборка  мусороприемных камер</t>
  </si>
  <si>
    <t>1 раз в день</t>
  </si>
  <si>
    <t>1.23.2</t>
  </si>
  <si>
    <t>Влажная протирка стен, дверей, плафонов и потолка кабины лифта</t>
  </si>
  <si>
    <t>2 раза в месяц</t>
  </si>
  <si>
    <t>ИТОГО ПО РАЗДЕЛУ 1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</si>
  <si>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</si>
  <si>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</si>
  <si>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</si>
  <si>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</si>
  <si>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</si>
  <si>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</t>
  </si>
  <si>
    <t>2.2.1</t>
  </si>
  <si>
    <t>Удаление мусора из  мусороприемных камер</t>
  </si>
  <si>
    <t>ИТОГО ПО РАЗДЕЛУ 2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</si>
  <si>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</si>
  <si>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</si>
  <si>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</si>
  <si>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</si>
  <si>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1 по мере необходимо сти</t>
  </si>
  <si>
    <t>ИТОГО ПО РАЗДЕЛУ 3</t>
  </si>
  <si>
    <t>4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</si>
  <si>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</si>
  <si>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</si>
  <si>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</si>
  <si>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</si>
  <si>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</t>
  </si>
  <si>
    <t>Осмотр 1 раз в год. По итогам осмотра работы включаются в план текущего ремонта</t>
  </si>
  <si>
    <t>4.1.1.1</t>
  </si>
  <si>
    <t>Устранение местных деформаций, усиление, восстановление поврежденных участков фундаментов</t>
  </si>
  <si>
    <t>КХ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</si>
  <si>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</si>
  <si>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</si>
  <si>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</si>
  <si>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</si>
  <si>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</si>
  <si>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</si>
  <si>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</si>
  <si>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</si>
  <si>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</si>
  <si>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</si>
  <si>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по мере обнаружения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</si>
  <si>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</si>
  <si>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</si>
  <si>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</si>
  <si>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</si>
  <si>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</si>
  <si>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</si>
  <si>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Устранение по мере обнаружения дефектов</t>
  </si>
  <si>
    <t>М2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</si>
  <si>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</si>
  <si>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</si>
  <si>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</si>
  <si>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</si>
  <si>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</si>
  <si>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</si>
  <si>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</si>
  <si>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</si>
  <si>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</si>
  <si>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</si>
  <si>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</si>
  <si>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</si>
  <si>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</si>
  <si>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</si>
  <si>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</si>
  <si>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</si>
  <si>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</si>
  <si>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</si>
  <si>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</si>
  <si>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</si>
  <si>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</si>
  <si>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</si>
  <si>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</si>
  <si>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</si>
  <si>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Работы не выполняются</t>
  </si>
  <si>
    <t>4.4.2</t>
  </si>
  <si>
    <t>Антисептирование и антиперирование</t>
  </si>
  <si>
    <t>Осмотр 2 раз в год. По итогам осмотра работы включаются в план текущего ремонта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</si>
  <si>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</si>
  <si>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</si>
  <si>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</si>
  <si>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</si>
  <si>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</si>
  <si>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</si>
  <si>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</si>
  <si>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</si>
  <si>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</si>
  <si>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</si>
  <si>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</si>
  <si>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</si>
  <si>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</si>
  <si>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</si>
  <si>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</si>
  <si>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Работы по содержанию и ППР внутридомовых инженерных коммуникаций и оборудования, входящих в состав общего имущества МКД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</si>
  <si>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</si>
  <si>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</si>
  <si>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</si>
  <si>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</si>
  <si>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</si>
  <si>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</si>
  <si>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</si>
  <si>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</si>
  <si>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</si>
  <si>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</si>
  <si>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</si>
  <si>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</si>
  <si>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</si>
  <si>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</si>
  <si>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</si>
  <si>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</si>
  <si>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</si>
  <si>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</si>
  <si>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</si>
  <si>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</si>
  <si>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</si>
  <si>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</si>
  <si>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</si>
  <si>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</si>
  <si>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</si>
  <si>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</si>
  <si>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</si>
  <si>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</si>
  <si>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</si>
  <si>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</si>
  <si>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</si>
  <si>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</si>
  <si>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</si>
  <si>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</si>
  <si>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</si>
  <si>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</si>
  <si>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</si>
  <si>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</si>
  <si>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</si>
  <si>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</si>
  <si>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</si>
  <si>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</si>
  <si>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</si>
  <si>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</si>
  <si>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</si>
  <si>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</si>
  <si>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</si>
  <si>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</si>
  <si>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</si>
  <si>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</si>
  <si>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</si>
  <si>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</si>
  <si>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</si>
  <si>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</si>
  <si>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</si>
  <si>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</si>
  <si>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</si>
  <si>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</si>
  <si>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</si>
  <si>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</si>
  <si>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ИТОГО ПО РАЗДЕЛУ 4</t>
  </si>
  <si>
    <t>5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</si>
  <si>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</si>
  <si>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</si>
  <si>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</si>
  <si>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</si>
  <si>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</si>
  <si>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</si>
  <si>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</si>
  <si>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</si>
  <si>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</si>
  <si>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</si>
  <si>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</si>
  <si>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</si>
  <si>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</si>
  <si>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</si>
  <si>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</si>
  <si>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</si>
  <si>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</si>
  <si>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</si>
  <si>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</si>
  <si>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</si>
  <si>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</si>
  <si>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</si>
  <si>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</si>
  <si>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</si>
  <si>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</si>
  <si>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</si>
  <si>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по мере необходимости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</si>
  <si>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</si>
  <si>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</si>
  <si>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</si>
  <si>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</si>
  <si>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</si>
  <si>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</si>
  <si>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1 раз в год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</si>
  <si>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</si>
  <si>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</si>
  <si>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</si>
  <si>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</si>
  <si>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</si>
  <si>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</si>
  <si>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</si>
  <si>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</si>
  <si>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</si>
  <si>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</si>
  <si>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</si>
  <si>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</si>
  <si>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</si>
  <si>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</si>
  <si>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</si>
  <si>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</si>
  <si>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</si>
  <si>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</si>
  <si>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</si>
  <si>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</si>
  <si>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</si>
  <si>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</si>
  <si>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</si>
  <si>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</si>
  <si>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</si>
  <si>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</si>
  <si>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</si>
  <si>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</si>
  <si>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</si>
  <si>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</si>
  <si>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5.24.5</t>
  </si>
  <si>
    <t>Мойка нижней части ствола и шибера 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</si>
  <si>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</si>
  <si>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</si>
  <si>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</si>
  <si>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</si>
  <si>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</si>
  <si>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</si>
  <si>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</si>
  <si>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</si>
  <si>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</si>
  <si>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</si>
  <si>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</si>
  <si>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</si>
  <si>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</si>
  <si>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</si>
  <si>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</si>
  <si>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</si>
  <si>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</si>
  <si>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</si>
  <si>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</si>
  <si>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</si>
  <si>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</si>
  <si>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</si>
  <si>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</si>
  <si>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</si>
  <si>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ИТОГО ПО РАЗДЕЛУ 5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</si>
  <si>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</si>
  <si>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</si>
  <si>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</si>
  <si>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</si>
  <si>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ИТОГО ПО РАЗДЕЛУ 6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</si>
  <si>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</si>
  <si>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</si>
  <si>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</si>
  <si>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</si>
  <si>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</si>
  <si>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</si>
  <si>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</si>
  <si>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</si>
  <si>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</si>
  <si>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</si>
  <si>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</si>
  <si>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</si>
  <si>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</si>
  <si>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</si>
  <si>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</si>
  <si>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</si>
  <si>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</si>
  <si>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В течении 1 сток с момента обнаружения</t>
  </si>
  <si>
    <t>ИТОГО ПО РАЗДЕЛУ 8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</si>
  <si>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</si>
  <si>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</si>
  <si>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</si>
  <si>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</si>
  <si>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</si>
  <si>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</si>
  <si>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</si>
  <si>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</si>
  <si>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</si>
  <si>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</si>
  <si>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</si>
  <si>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Незамедлительное реагирование с момента получения заявки</t>
  </si>
  <si>
    <t>10.2</t>
  </si>
  <si>
    <t>Выполнение заявок населения</t>
  </si>
  <si>
    <t>ИТОГО ПО РАЗДЕЛУ 10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</si>
  <si>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</si>
  <si>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</si>
  <si>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</si>
  <si>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</si>
  <si>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кВт.ч</t>
  </si>
  <si>
    <t>ИТОГО ПО РАЗДЕЛУ 11</t>
  </si>
  <si>
    <t>12</t>
  </si>
  <si>
    <t>Расход воды, потребленной на общедомовые нужды</t>
  </si>
  <si>
    <t>12.2</t>
  </si>
  <si>
    <t>12.2.1</t>
  </si>
  <si>
    <t>Расход холодной воды потребленной на общедомовые нужды</t>
  </si>
  <si>
    <t>12.2.2</t>
  </si>
  <si>
    <t>Расход горячей воды потребленной на общедомовые нужды</t>
  </si>
  <si>
    <t>12.2.3</t>
  </si>
  <si>
    <t>Водоотведение воды потребленной на общедомовые нужды</t>
  </si>
  <si>
    <t>ИТОГО ПО РАЗДЕЛУ 12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</si>
  <si>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</si>
  <si>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</si>
  <si>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</si>
  <si>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</si>
  <si>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</si>
  <si>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</si>
  <si>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</si>
  <si>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</si>
  <si>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В течении 1 суток с момента получения заявки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</si>
  <si>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</si>
  <si>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</si>
  <si>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</si>
  <si>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</si>
  <si>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</si>
  <si>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</si>
  <si>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</si>
  <si>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</si>
  <si>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</si>
  <si>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</si>
  <si>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</si>
  <si>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</si>
  <si>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</si>
  <si>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</si>
  <si>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 раз(а) в сутки при температуре воздуха более 25 градусов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</si>
  <si>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</si>
  <si>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</si>
  <si>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</si>
  <si>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</si>
  <si>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</si>
  <si>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</si>
  <si>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</si>
  <si>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</si>
  <si>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</si>
  <si>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</si>
  <si>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</si>
  <si>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</si>
  <si>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</si>
  <si>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14.9</t>
  </si>
  <si>
    <t>Сдвижка и подметание снега</t>
  </si>
  <si>
    <t>В течение 3 часов после снегопада</t>
  </si>
  <si>
    <t>14.10</t>
  </si>
  <si>
    <t>Ликвидация скользкости</t>
  </si>
  <si>
    <t>В течение 3 часов после обнаружения</t>
  </si>
  <si>
    <t>ИТОГО ПО РАЗДЕЛУ 14</t>
  </si>
  <si>
    <t>ИТОГО</t>
  </si>
  <si>
    <t xml:space="preserve">Генеральный директор </t>
  </si>
  <si>
    <t>С.С. Черноков</t>
  </si>
  <si>
    <t>План по проведению работ (оказанию услуг) по содержанию и ремонту общего имущества МКД 2013 год</t>
  </si>
</sst>
</file>

<file path=xl/styles.xml><?xml version="1.0" encoding="utf-8"?>
<styleSheet xmlns="http://schemas.openxmlformats.org/spreadsheetml/2006/main">
  <numFmts count="9">
    <numFmt numFmtId="164" formatCode="0.000"/>
    <numFmt numFmtId="165" formatCode="#,##0;\-#,##0"/>
    <numFmt numFmtId="166" formatCode="#,##0.00;\-#,##0.00"/>
    <numFmt numFmtId="167" formatCode="#,##0.0000;\-#,##0.0000"/>
    <numFmt numFmtId="168" formatCode="0.0000"/>
    <numFmt numFmtId="169" formatCode="#,##0.000;\-#,##0.000"/>
    <numFmt numFmtId="170" formatCode="0.00000000"/>
    <numFmt numFmtId="171" formatCode="#,##0.000000;\-#,##0.000000"/>
    <numFmt numFmtId="172" formatCode="#,##0.0000000;\-#,##0.0000000"/>
  </numFmts>
  <fonts count="1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u/>
      <sz val="7"/>
      <color indexed="8"/>
      <name val="Arial"/>
      <family val="2"/>
      <charset val="204"/>
    </font>
    <font>
      <sz val="8"/>
      <color indexed="10"/>
      <name val="Tahoma"/>
      <family val="2"/>
      <charset val="204"/>
    </font>
    <font>
      <b/>
      <sz val="7"/>
      <color indexed="8"/>
      <name val="Arial"/>
      <family val="2"/>
      <charset val="204"/>
    </font>
    <font>
      <sz val="8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12"/>
      <name val="Tahoma"/>
      <family val="2"/>
      <charset val="204"/>
    </font>
    <font>
      <sz val="8"/>
      <color indexed="57"/>
      <name val="Tahoma"/>
      <family val="2"/>
      <charset val="204"/>
    </font>
    <font>
      <sz val="7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0" fillId="2" borderId="0" xfId="0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164" fontId="6" fillId="2" borderId="0" xfId="0" applyNumberFormat="1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9" fontId="4" fillId="2" borderId="0" xfId="0" applyNumberFormat="1" applyFont="1" applyFill="1" applyAlignment="1">
      <alignment horizontal="left" vertical="top" wrapText="1"/>
    </xf>
    <xf numFmtId="168" fontId="2" fillId="0" borderId="1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170" fontId="6" fillId="2" borderId="0" xfId="0" applyNumberFormat="1" applyFont="1" applyFill="1" applyAlignment="1">
      <alignment horizontal="left" vertical="top" wrapText="1"/>
    </xf>
    <xf numFmtId="168" fontId="8" fillId="2" borderId="0" xfId="0" applyNumberFormat="1" applyFont="1" applyFill="1" applyAlignment="1">
      <alignment horizontal="left" vertical="top" wrapText="1"/>
    </xf>
    <xf numFmtId="0" fontId="8" fillId="5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164" fontId="8" fillId="2" borderId="0" xfId="0" applyNumberFormat="1" applyFont="1" applyFill="1" applyAlignment="1">
      <alignment horizontal="left" vertical="top" wrapText="1"/>
    </xf>
    <xf numFmtId="164" fontId="0" fillId="2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top" wrapText="1"/>
    </xf>
    <xf numFmtId="168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167" fontId="2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9" fontId="2" fillId="0" borderId="3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71" fontId="2" fillId="0" borderId="1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72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212</xdr:row>
      <xdr:rowOff>47625</xdr:rowOff>
    </xdr:from>
    <xdr:to>
      <xdr:col>5</xdr:col>
      <xdr:colOff>85725</xdr:colOff>
      <xdr:row>219</xdr:row>
      <xdr:rowOff>152400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0" y="69542025"/>
          <a:ext cx="14668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14"/>
  <sheetViews>
    <sheetView tabSelected="1" zoomScaleNormal="100" workbookViewId="0">
      <selection activeCell="T9" sqref="T9"/>
    </sheetView>
  </sheetViews>
  <sheetFormatPr defaultRowHeight="15"/>
  <cols>
    <col min="1" max="1" width="5.42578125" style="20" customWidth="1"/>
    <col min="2" max="2" width="24.7109375" style="20" customWidth="1"/>
    <col min="3" max="3" width="7.42578125" style="20" customWidth="1"/>
    <col min="4" max="5" width="15.85546875" style="20" customWidth="1"/>
    <col min="6" max="6" width="7.28515625" style="20" customWidth="1"/>
    <col min="7" max="7" width="3" style="20" customWidth="1"/>
    <col min="8" max="9" width="10.28515625" style="20" customWidth="1"/>
    <col min="10" max="10" width="11" style="20" customWidth="1"/>
    <col min="11" max="11" width="8.42578125" style="1" hidden="1" customWidth="1"/>
    <col min="12" max="12" width="9" style="1" hidden="1" customWidth="1"/>
    <col min="13" max="14" width="7.5703125" style="1" hidden="1" customWidth="1"/>
    <col min="15" max="15" width="0" style="1" hidden="1" customWidth="1"/>
    <col min="16" max="16" width="5.85546875" style="1" hidden="1" customWidth="1"/>
    <col min="17" max="17" width="0" style="1" hidden="1" customWidth="1"/>
    <col min="18" max="256" width="9.140625" style="1"/>
    <col min="257" max="257" width="5.42578125" style="1" customWidth="1"/>
    <col min="258" max="258" width="24.7109375" style="1" customWidth="1"/>
    <col min="259" max="259" width="7.42578125" style="1" customWidth="1"/>
    <col min="260" max="261" width="15.85546875" style="1" customWidth="1"/>
    <col min="262" max="262" width="7.28515625" style="1" customWidth="1"/>
    <col min="263" max="263" width="3" style="1" customWidth="1"/>
    <col min="264" max="265" width="10.28515625" style="1" customWidth="1"/>
    <col min="266" max="266" width="11" style="1" customWidth="1"/>
    <col min="267" max="267" width="8.42578125" style="1" customWidth="1"/>
    <col min="268" max="268" width="9" style="1" customWidth="1"/>
    <col min="269" max="270" width="7.5703125" style="1" customWidth="1"/>
    <col min="271" max="271" width="9.140625" style="1"/>
    <col min="272" max="272" width="5.85546875" style="1" customWidth="1"/>
    <col min="273" max="512" width="9.140625" style="1"/>
    <col min="513" max="513" width="5.42578125" style="1" customWidth="1"/>
    <col min="514" max="514" width="24.7109375" style="1" customWidth="1"/>
    <col min="515" max="515" width="7.42578125" style="1" customWidth="1"/>
    <col min="516" max="517" width="15.85546875" style="1" customWidth="1"/>
    <col min="518" max="518" width="7.28515625" style="1" customWidth="1"/>
    <col min="519" max="519" width="3" style="1" customWidth="1"/>
    <col min="520" max="521" width="10.28515625" style="1" customWidth="1"/>
    <col min="522" max="522" width="11" style="1" customWidth="1"/>
    <col min="523" max="523" width="8.42578125" style="1" customWidth="1"/>
    <col min="524" max="524" width="9" style="1" customWidth="1"/>
    <col min="525" max="526" width="7.5703125" style="1" customWidth="1"/>
    <col min="527" max="527" width="9.140625" style="1"/>
    <col min="528" max="528" width="5.85546875" style="1" customWidth="1"/>
    <col min="529" max="768" width="9.140625" style="1"/>
    <col min="769" max="769" width="5.42578125" style="1" customWidth="1"/>
    <col min="770" max="770" width="24.7109375" style="1" customWidth="1"/>
    <col min="771" max="771" width="7.42578125" style="1" customWidth="1"/>
    <col min="772" max="773" width="15.85546875" style="1" customWidth="1"/>
    <col min="774" max="774" width="7.28515625" style="1" customWidth="1"/>
    <col min="775" max="775" width="3" style="1" customWidth="1"/>
    <col min="776" max="777" width="10.28515625" style="1" customWidth="1"/>
    <col min="778" max="778" width="11" style="1" customWidth="1"/>
    <col min="779" max="779" width="8.42578125" style="1" customWidth="1"/>
    <col min="780" max="780" width="9" style="1" customWidth="1"/>
    <col min="781" max="782" width="7.5703125" style="1" customWidth="1"/>
    <col min="783" max="783" width="9.140625" style="1"/>
    <col min="784" max="784" width="5.85546875" style="1" customWidth="1"/>
    <col min="785" max="1024" width="9.140625" style="1"/>
    <col min="1025" max="1025" width="5.42578125" style="1" customWidth="1"/>
    <col min="1026" max="1026" width="24.7109375" style="1" customWidth="1"/>
    <col min="1027" max="1027" width="7.42578125" style="1" customWidth="1"/>
    <col min="1028" max="1029" width="15.85546875" style="1" customWidth="1"/>
    <col min="1030" max="1030" width="7.28515625" style="1" customWidth="1"/>
    <col min="1031" max="1031" width="3" style="1" customWidth="1"/>
    <col min="1032" max="1033" width="10.28515625" style="1" customWidth="1"/>
    <col min="1034" max="1034" width="11" style="1" customWidth="1"/>
    <col min="1035" max="1035" width="8.42578125" style="1" customWidth="1"/>
    <col min="1036" max="1036" width="9" style="1" customWidth="1"/>
    <col min="1037" max="1038" width="7.5703125" style="1" customWidth="1"/>
    <col min="1039" max="1039" width="9.140625" style="1"/>
    <col min="1040" max="1040" width="5.85546875" style="1" customWidth="1"/>
    <col min="1041" max="1280" width="9.140625" style="1"/>
    <col min="1281" max="1281" width="5.42578125" style="1" customWidth="1"/>
    <col min="1282" max="1282" width="24.7109375" style="1" customWidth="1"/>
    <col min="1283" max="1283" width="7.42578125" style="1" customWidth="1"/>
    <col min="1284" max="1285" width="15.85546875" style="1" customWidth="1"/>
    <col min="1286" max="1286" width="7.28515625" style="1" customWidth="1"/>
    <col min="1287" max="1287" width="3" style="1" customWidth="1"/>
    <col min="1288" max="1289" width="10.28515625" style="1" customWidth="1"/>
    <col min="1290" max="1290" width="11" style="1" customWidth="1"/>
    <col min="1291" max="1291" width="8.42578125" style="1" customWidth="1"/>
    <col min="1292" max="1292" width="9" style="1" customWidth="1"/>
    <col min="1293" max="1294" width="7.5703125" style="1" customWidth="1"/>
    <col min="1295" max="1295" width="9.140625" style="1"/>
    <col min="1296" max="1296" width="5.85546875" style="1" customWidth="1"/>
    <col min="1297" max="1536" width="9.140625" style="1"/>
    <col min="1537" max="1537" width="5.42578125" style="1" customWidth="1"/>
    <col min="1538" max="1538" width="24.7109375" style="1" customWidth="1"/>
    <col min="1539" max="1539" width="7.42578125" style="1" customWidth="1"/>
    <col min="1540" max="1541" width="15.85546875" style="1" customWidth="1"/>
    <col min="1542" max="1542" width="7.28515625" style="1" customWidth="1"/>
    <col min="1543" max="1543" width="3" style="1" customWidth="1"/>
    <col min="1544" max="1545" width="10.28515625" style="1" customWidth="1"/>
    <col min="1546" max="1546" width="11" style="1" customWidth="1"/>
    <col min="1547" max="1547" width="8.42578125" style="1" customWidth="1"/>
    <col min="1548" max="1548" width="9" style="1" customWidth="1"/>
    <col min="1549" max="1550" width="7.5703125" style="1" customWidth="1"/>
    <col min="1551" max="1551" width="9.140625" style="1"/>
    <col min="1552" max="1552" width="5.85546875" style="1" customWidth="1"/>
    <col min="1553" max="1792" width="9.140625" style="1"/>
    <col min="1793" max="1793" width="5.42578125" style="1" customWidth="1"/>
    <col min="1794" max="1794" width="24.7109375" style="1" customWidth="1"/>
    <col min="1795" max="1795" width="7.42578125" style="1" customWidth="1"/>
    <col min="1796" max="1797" width="15.85546875" style="1" customWidth="1"/>
    <col min="1798" max="1798" width="7.28515625" style="1" customWidth="1"/>
    <col min="1799" max="1799" width="3" style="1" customWidth="1"/>
    <col min="1800" max="1801" width="10.28515625" style="1" customWidth="1"/>
    <col min="1802" max="1802" width="11" style="1" customWidth="1"/>
    <col min="1803" max="1803" width="8.42578125" style="1" customWidth="1"/>
    <col min="1804" max="1804" width="9" style="1" customWidth="1"/>
    <col min="1805" max="1806" width="7.5703125" style="1" customWidth="1"/>
    <col min="1807" max="1807" width="9.140625" style="1"/>
    <col min="1808" max="1808" width="5.85546875" style="1" customWidth="1"/>
    <col min="1809" max="2048" width="9.140625" style="1"/>
    <col min="2049" max="2049" width="5.42578125" style="1" customWidth="1"/>
    <col min="2050" max="2050" width="24.7109375" style="1" customWidth="1"/>
    <col min="2051" max="2051" width="7.42578125" style="1" customWidth="1"/>
    <col min="2052" max="2053" width="15.85546875" style="1" customWidth="1"/>
    <col min="2054" max="2054" width="7.28515625" style="1" customWidth="1"/>
    <col min="2055" max="2055" width="3" style="1" customWidth="1"/>
    <col min="2056" max="2057" width="10.28515625" style="1" customWidth="1"/>
    <col min="2058" max="2058" width="11" style="1" customWidth="1"/>
    <col min="2059" max="2059" width="8.42578125" style="1" customWidth="1"/>
    <col min="2060" max="2060" width="9" style="1" customWidth="1"/>
    <col min="2061" max="2062" width="7.5703125" style="1" customWidth="1"/>
    <col min="2063" max="2063" width="9.140625" style="1"/>
    <col min="2064" max="2064" width="5.85546875" style="1" customWidth="1"/>
    <col min="2065" max="2304" width="9.140625" style="1"/>
    <col min="2305" max="2305" width="5.42578125" style="1" customWidth="1"/>
    <col min="2306" max="2306" width="24.7109375" style="1" customWidth="1"/>
    <col min="2307" max="2307" width="7.42578125" style="1" customWidth="1"/>
    <col min="2308" max="2309" width="15.85546875" style="1" customWidth="1"/>
    <col min="2310" max="2310" width="7.28515625" style="1" customWidth="1"/>
    <col min="2311" max="2311" width="3" style="1" customWidth="1"/>
    <col min="2312" max="2313" width="10.28515625" style="1" customWidth="1"/>
    <col min="2314" max="2314" width="11" style="1" customWidth="1"/>
    <col min="2315" max="2315" width="8.42578125" style="1" customWidth="1"/>
    <col min="2316" max="2316" width="9" style="1" customWidth="1"/>
    <col min="2317" max="2318" width="7.5703125" style="1" customWidth="1"/>
    <col min="2319" max="2319" width="9.140625" style="1"/>
    <col min="2320" max="2320" width="5.85546875" style="1" customWidth="1"/>
    <col min="2321" max="2560" width="9.140625" style="1"/>
    <col min="2561" max="2561" width="5.42578125" style="1" customWidth="1"/>
    <col min="2562" max="2562" width="24.7109375" style="1" customWidth="1"/>
    <col min="2563" max="2563" width="7.42578125" style="1" customWidth="1"/>
    <col min="2564" max="2565" width="15.85546875" style="1" customWidth="1"/>
    <col min="2566" max="2566" width="7.28515625" style="1" customWidth="1"/>
    <col min="2567" max="2567" width="3" style="1" customWidth="1"/>
    <col min="2568" max="2569" width="10.28515625" style="1" customWidth="1"/>
    <col min="2570" max="2570" width="11" style="1" customWidth="1"/>
    <col min="2571" max="2571" width="8.42578125" style="1" customWidth="1"/>
    <col min="2572" max="2572" width="9" style="1" customWidth="1"/>
    <col min="2573" max="2574" width="7.5703125" style="1" customWidth="1"/>
    <col min="2575" max="2575" width="9.140625" style="1"/>
    <col min="2576" max="2576" width="5.85546875" style="1" customWidth="1"/>
    <col min="2577" max="2816" width="9.140625" style="1"/>
    <col min="2817" max="2817" width="5.42578125" style="1" customWidth="1"/>
    <col min="2818" max="2818" width="24.7109375" style="1" customWidth="1"/>
    <col min="2819" max="2819" width="7.42578125" style="1" customWidth="1"/>
    <col min="2820" max="2821" width="15.85546875" style="1" customWidth="1"/>
    <col min="2822" max="2822" width="7.28515625" style="1" customWidth="1"/>
    <col min="2823" max="2823" width="3" style="1" customWidth="1"/>
    <col min="2824" max="2825" width="10.28515625" style="1" customWidth="1"/>
    <col min="2826" max="2826" width="11" style="1" customWidth="1"/>
    <col min="2827" max="2827" width="8.42578125" style="1" customWidth="1"/>
    <col min="2828" max="2828" width="9" style="1" customWidth="1"/>
    <col min="2829" max="2830" width="7.5703125" style="1" customWidth="1"/>
    <col min="2831" max="2831" width="9.140625" style="1"/>
    <col min="2832" max="2832" width="5.85546875" style="1" customWidth="1"/>
    <col min="2833" max="3072" width="9.140625" style="1"/>
    <col min="3073" max="3073" width="5.42578125" style="1" customWidth="1"/>
    <col min="3074" max="3074" width="24.7109375" style="1" customWidth="1"/>
    <col min="3075" max="3075" width="7.42578125" style="1" customWidth="1"/>
    <col min="3076" max="3077" width="15.85546875" style="1" customWidth="1"/>
    <col min="3078" max="3078" width="7.28515625" style="1" customWidth="1"/>
    <col min="3079" max="3079" width="3" style="1" customWidth="1"/>
    <col min="3080" max="3081" width="10.28515625" style="1" customWidth="1"/>
    <col min="3082" max="3082" width="11" style="1" customWidth="1"/>
    <col min="3083" max="3083" width="8.42578125" style="1" customWidth="1"/>
    <col min="3084" max="3084" width="9" style="1" customWidth="1"/>
    <col min="3085" max="3086" width="7.5703125" style="1" customWidth="1"/>
    <col min="3087" max="3087" width="9.140625" style="1"/>
    <col min="3088" max="3088" width="5.85546875" style="1" customWidth="1"/>
    <col min="3089" max="3328" width="9.140625" style="1"/>
    <col min="3329" max="3329" width="5.42578125" style="1" customWidth="1"/>
    <col min="3330" max="3330" width="24.7109375" style="1" customWidth="1"/>
    <col min="3331" max="3331" width="7.42578125" style="1" customWidth="1"/>
    <col min="3332" max="3333" width="15.85546875" style="1" customWidth="1"/>
    <col min="3334" max="3334" width="7.28515625" style="1" customWidth="1"/>
    <col min="3335" max="3335" width="3" style="1" customWidth="1"/>
    <col min="3336" max="3337" width="10.28515625" style="1" customWidth="1"/>
    <col min="3338" max="3338" width="11" style="1" customWidth="1"/>
    <col min="3339" max="3339" width="8.42578125" style="1" customWidth="1"/>
    <col min="3340" max="3340" width="9" style="1" customWidth="1"/>
    <col min="3341" max="3342" width="7.5703125" style="1" customWidth="1"/>
    <col min="3343" max="3343" width="9.140625" style="1"/>
    <col min="3344" max="3344" width="5.85546875" style="1" customWidth="1"/>
    <col min="3345" max="3584" width="9.140625" style="1"/>
    <col min="3585" max="3585" width="5.42578125" style="1" customWidth="1"/>
    <col min="3586" max="3586" width="24.7109375" style="1" customWidth="1"/>
    <col min="3587" max="3587" width="7.42578125" style="1" customWidth="1"/>
    <col min="3588" max="3589" width="15.85546875" style="1" customWidth="1"/>
    <col min="3590" max="3590" width="7.28515625" style="1" customWidth="1"/>
    <col min="3591" max="3591" width="3" style="1" customWidth="1"/>
    <col min="3592" max="3593" width="10.28515625" style="1" customWidth="1"/>
    <col min="3594" max="3594" width="11" style="1" customWidth="1"/>
    <col min="3595" max="3595" width="8.42578125" style="1" customWidth="1"/>
    <col min="3596" max="3596" width="9" style="1" customWidth="1"/>
    <col min="3597" max="3598" width="7.5703125" style="1" customWidth="1"/>
    <col min="3599" max="3599" width="9.140625" style="1"/>
    <col min="3600" max="3600" width="5.85546875" style="1" customWidth="1"/>
    <col min="3601" max="3840" width="9.140625" style="1"/>
    <col min="3841" max="3841" width="5.42578125" style="1" customWidth="1"/>
    <col min="3842" max="3842" width="24.7109375" style="1" customWidth="1"/>
    <col min="3843" max="3843" width="7.42578125" style="1" customWidth="1"/>
    <col min="3844" max="3845" width="15.85546875" style="1" customWidth="1"/>
    <col min="3846" max="3846" width="7.28515625" style="1" customWidth="1"/>
    <col min="3847" max="3847" width="3" style="1" customWidth="1"/>
    <col min="3848" max="3849" width="10.28515625" style="1" customWidth="1"/>
    <col min="3850" max="3850" width="11" style="1" customWidth="1"/>
    <col min="3851" max="3851" width="8.42578125" style="1" customWidth="1"/>
    <col min="3852" max="3852" width="9" style="1" customWidth="1"/>
    <col min="3853" max="3854" width="7.5703125" style="1" customWidth="1"/>
    <col min="3855" max="3855" width="9.140625" style="1"/>
    <col min="3856" max="3856" width="5.85546875" style="1" customWidth="1"/>
    <col min="3857" max="4096" width="9.140625" style="1"/>
    <col min="4097" max="4097" width="5.42578125" style="1" customWidth="1"/>
    <col min="4098" max="4098" width="24.7109375" style="1" customWidth="1"/>
    <col min="4099" max="4099" width="7.42578125" style="1" customWidth="1"/>
    <col min="4100" max="4101" width="15.85546875" style="1" customWidth="1"/>
    <col min="4102" max="4102" width="7.28515625" style="1" customWidth="1"/>
    <col min="4103" max="4103" width="3" style="1" customWidth="1"/>
    <col min="4104" max="4105" width="10.28515625" style="1" customWidth="1"/>
    <col min="4106" max="4106" width="11" style="1" customWidth="1"/>
    <col min="4107" max="4107" width="8.42578125" style="1" customWidth="1"/>
    <col min="4108" max="4108" width="9" style="1" customWidth="1"/>
    <col min="4109" max="4110" width="7.5703125" style="1" customWidth="1"/>
    <col min="4111" max="4111" width="9.140625" style="1"/>
    <col min="4112" max="4112" width="5.85546875" style="1" customWidth="1"/>
    <col min="4113" max="4352" width="9.140625" style="1"/>
    <col min="4353" max="4353" width="5.42578125" style="1" customWidth="1"/>
    <col min="4354" max="4354" width="24.7109375" style="1" customWidth="1"/>
    <col min="4355" max="4355" width="7.42578125" style="1" customWidth="1"/>
    <col min="4356" max="4357" width="15.85546875" style="1" customWidth="1"/>
    <col min="4358" max="4358" width="7.28515625" style="1" customWidth="1"/>
    <col min="4359" max="4359" width="3" style="1" customWidth="1"/>
    <col min="4360" max="4361" width="10.28515625" style="1" customWidth="1"/>
    <col min="4362" max="4362" width="11" style="1" customWidth="1"/>
    <col min="4363" max="4363" width="8.42578125" style="1" customWidth="1"/>
    <col min="4364" max="4364" width="9" style="1" customWidth="1"/>
    <col min="4365" max="4366" width="7.5703125" style="1" customWidth="1"/>
    <col min="4367" max="4367" width="9.140625" style="1"/>
    <col min="4368" max="4368" width="5.85546875" style="1" customWidth="1"/>
    <col min="4369" max="4608" width="9.140625" style="1"/>
    <col min="4609" max="4609" width="5.42578125" style="1" customWidth="1"/>
    <col min="4610" max="4610" width="24.7109375" style="1" customWidth="1"/>
    <col min="4611" max="4611" width="7.42578125" style="1" customWidth="1"/>
    <col min="4612" max="4613" width="15.85546875" style="1" customWidth="1"/>
    <col min="4614" max="4614" width="7.28515625" style="1" customWidth="1"/>
    <col min="4615" max="4615" width="3" style="1" customWidth="1"/>
    <col min="4616" max="4617" width="10.28515625" style="1" customWidth="1"/>
    <col min="4618" max="4618" width="11" style="1" customWidth="1"/>
    <col min="4619" max="4619" width="8.42578125" style="1" customWidth="1"/>
    <col min="4620" max="4620" width="9" style="1" customWidth="1"/>
    <col min="4621" max="4622" width="7.5703125" style="1" customWidth="1"/>
    <col min="4623" max="4623" width="9.140625" style="1"/>
    <col min="4624" max="4624" width="5.85546875" style="1" customWidth="1"/>
    <col min="4625" max="4864" width="9.140625" style="1"/>
    <col min="4865" max="4865" width="5.42578125" style="1" customWidth="1"/>
    <col min="4866" max="4866" width="24.7109375" style="1" customWidth="1"/>
    <col min="4867" max="4867" width="7.42578125" style="1" customWidth="1"/>
    <col min="4868" max="4869" width="15.85546875" style="1" customWidth="1"/>
    <col min="4870" max="4870" width="7.28515625" style="1" customWidth="1"/>
    <col min="4871" max="4871" width="3" style="1" customWidth="1"/>
    <col min="4872" max="4873" width="10.28515625" style="1" customWidth="1"/>
    <col min="4874" max="4874" width="11" style="1" customWidth="1"/>
    <col min="4875" max="4875" width="8.42578125" style="1" customWidth="1"/>
    <col min="4876" max="4876" width="9" style="1" customWidth="1"/>
    <col min="4877" max="4878" width="7.5703125" style="1" customWidth="1"/>
    <col min="4879" max="4879" width="9.140625" style="1"/>
    <col min="4880" max="4880" width="5.85546875" style="1" customWidth="1"/>
    <col min="4881" max="5120" width="9.140625" style="1"/>
    <col min="5121" max="5121" width="5.42578125" style="1" customWidth="1"/>
    <col min="5122" max="5122" width="24.7109375" style="1" customWidth="1"/>
    <col min="5123" max="5123" width="7.42578125" style="1" customWidth="1"/>
    <col min="5124" max="5125" width="15.85546875" style="1" customWidth="1"/>
    <col min="5126" max="5126" width="7.28515625" style="1" customWidth="1"/>
    <col min="5127" max="5127" width="3" style="1" customWidth="1"/>
    <col min="5128" max="5129" width="10.28515625" style="1" customWidth="1"/>
    <col min="5130" max="5130" width="11" style="1" customWidth="1"/>
    <col min="5131" max="5131" width="8.42578125" style="1" customWidth="1"/>
    <col min="5132" max="5132" width="9" style="1" customWidth="1"/>
    <col min="5133" max="5134" width="7.5703125" style="1" customWidth="1"/>
    <col min="5135" max="5135" width="9.140625" style="1"/>
    <col min="5136" max="5136" width="5.85546875" style="1" customWidth="1"/>
    <col min="5137" max="5376" width="9.140625" style="1"/>
    <col min="5377" max="5377" width="5.42578125" style="1" customWidth="1"/>
    <col min="5378" max="5378" width="24.7109375" style="1" customWidth="1"/>
    <col min="5379" max="5379" width="7.42578125" style="1" customWidth="1"/>
    <col min="5380" max="5381" width="15.85546875" style="1" customWidth="1"/>
    <col min="5382" max="5382" width="7.28515625" style="1" customWidth="1"/>
    <col min="5383" max="5383" width="3" style="1" customWidth="1"/>
    <col min="5384" max="5385" width="10.28515625" style="1" customWidth="1"/>
    <col min="5386" max="5386" width="11" style="1" customWidth="1"/>
    <col min="5387" max="5387" width="8.42578125" style="1" customWidth="1"/>
    <col min="5388" max="5388" width="9" style="1" customWidth="1"/>
    <col min="5389" max="5390" width="7.5703125" style="1" customWidth="1"/>
    <col min="5391" max="5391" width="9.140625" style="1"/>
    <col min="5392" max="5392" width="5.85546875" style="1" customWidth="1"/>
    <col min="5393" max="5632" width="9.140625" style="1"/>
    <col min="5633" max="5633" width="5.42578125" style="1" customWidth="1"/>
    <col min="5634" max="5634" width="24.7109375" style="1" customWidth="1"/>
    <col min="5635" max="5635" width="7.42578125" style="1" customWidth="1"/>
    <col min="5636" max="5637" width="15.85546875" style="1" customWidth="1"/>
    <col min="5638" max="5638" width="7.28515625" style="1" customWidth="1"/>
    <col min="5639" max="5639" width="3" style="1" customWidth="1"/>
    <col min="5640" max="5641" width="10.28515625" style="1" customWidth="1"/>
    <col min="5642" max="5642" width="11" style="1" customWidth="1"/>
    <col min="5643" max="5643" width="8.42578125" style="1" customWidth="1"/>
    <col min="5644" max="5644" width="9" style="1" customWidth="1"/>
    <col min="5645" max="5646" width="7.5703125" style="1" customWidth="1"/>
    <col min="5647" max="5647" width="9.140625" style="1"/>
    <col min="5648" max="5648" width="5.85546875" style="1" customWidth="1"/>
    <col min="5649" max="5888" width="9.140625" style="1"/>
    <col min="5889" max="5889" width="5.42578125" style="1" customWidth="1"/>
    <col min="5890" max="5890" width="24.7109375" style="1" customWidth="1"/>
    <col min="5891" max="5891" width="7.42578125" style="1" customWidth="1"/>
    <col min="5892" max="5893" width="15.85546875" style="1" customWidth="1"/>
    <col min="5894" max="5894" width="7.28515625" style="1" customWidth="1"/>
    <col min="5895" max="5895" width="3" style="1" customWidth="1"/>
    <col min="5896" max="5897" width="10.28515625" style="1" customWidth="1"/>
    <col min="5898" max="5898" width="11" style="1" customWidth="1"/>
    <col min="5899" max="5899" width="8.42578125" style="1" customWidth="1"/>
    <col min="5900" max="5900" width="9" style="1" customWidth="1"/>
    <col min="5901" max="5902" width="7.5703125" style="1" customWidth="1"/>
    <col min="5903" max="5903" width="9.140625" style="1"/>
    <col min="5904" max="5904" width="5.85546875" style="1" customWidth="1"/>
    <col min="5905" max="6144" width="9.140625" style="1"/>
    <col min="6145" max="6145" width="5.42578125" style="1" customWidth="1"/>
    <col min="6146" max="6146" width="24.7109375" style="1" customWidth="1"/>
    <col min="6147" max="6147" width="7.42578125" style="1" customWidth="1"/>
    <col min="6148" max="6149" width="15.85546875" style="1" customWidth="1"/>
    <col min="6150" max="6150" width="7.28515625" style="1" customWidth="1"/>
    <col min="6151" max="6151" width="3" style="1" customWidth="1"/>
    <col min="6152" max="6153" width="10.28515625" style="1" customWidth="1"/>
    <col min="6154" max="6154" width="11" style="1" customWidth="1"/>
    <col min="6155" max="6155" width="8.42578125" style="1" customWidth="1"/>
    <col min="6156" max="6156" width="9" style="1" customWidth="1"/>
    <col min="6157" max="6158" width="7.5703125" style="1" customWidth="1"/>
    <col min="6159" max="6159" width="9.140625" style="1"/>
    <col min="6160" max="6160" width="5.85546875" style="1" customWidth="1"/>
    <col min="6161" max="6400" width="9.140625" style="1"/>
    <col min="6401" max="6401" width="5.42578125" style="1" customWidth="1"/>
    <col min="6402" max="6402" width="24.7109375" style="1" customWidth="1"/>
    <col min="6403" max="6403" width="7.42578125" style="1" customWidth="1"/>
    <col min="6404" max="6405" width="15.85546875" style="1" customWidth="1"/>
    <col min="6406" max="6406" width="7.28515625" style="1" customWidth="1"/>
    <col min="6407" max="6407" width="3" style="1" customWidth="1"/>
    <col min="6408" max="6409" width="10.28515625" style="1" customWidth="1"/>
    <col min="6410" max="6410" width="11" style="1" customWidth="1"/>
    <col min="6411" max="6411" width="8.42578125" style="1" customWidth="1"/>
    <col min="6412" max="6412" width="9" style="1" customWidth="1"/>
    <col min="6413" max="6414" width="7.5703125" style="1" customWidth="1"/>
    <col min="6415" max="6415" width="9.140625" style="1"/>
    <col min="6416" max="6416" width="5.85546875" style="1" customWidth="1"/>
    <col min="6417" max="6656" width="9.140625" style="1"/>
    <col min="6657" max="6657" width="5.42578125" style="1" customWidth="1"/>
    <col min="6658" max="6658" width="24.7109375" style="1" customWidth="1"/>
    <col min="6659" max="6659" width="7.42578125" style="1" customWidth="1"/>
    <col min="6660" max="6661" width="15.85546875" style="1" customWidth="1"/>
    <col min="6662" max="6662" width="7.28515625" style="1" customWidth="1"/>
    <col min="6663" max="6663" width="3" style="1" customWidth="1"/>
    <col min="6664" max="6665" width="10.28515625" style="1" customWidth="1"/>
    <col min="6666" max="6666" width="11" style="1" customWidth="1"/>
    <col min="6667" max="6667" width="8.42578125" style="1" customWidth="1"/>
    <col min="6668" max="6668" width="9" style="1" customWidth="1"/>
    <col min="6669" max="6670" width="7.5703125" style="1" customWidth="1"/>
    <col min="6671" max="6671" width="9.140625" style="1"/>
    <col min="6672" max="6672" width="5.85546875" style="1" customWidth="1"/>
    <col min="6673" max="6912" width="9.140625" style="1"/>
    <col min="6913" max="6913" width="5.42578125" style="1" customWidth="1"/>
    <col min="6914" max="6914" width="24.7109375" style="1" customWidth="1"/>
    <col min="6915" max="6915" width="7.42578125" style="1" customWidth="1"/>
    <col min="6916" max="6917" width="15.85546875" style="1" customWidth="1"/>
    <col min="6918" max="6918" width="7.28515625" style="1" customWidth="1"/>
    <col min="6919" max="6919" width="3" style="1" customWidth="1"/>
    <col min="6920" max="6921" width="10.28515625" style="1" customWidth="1"/>
    <col min="6922" max="6922" width="11" style="1" customWidth="1"/>
    <col min="6923" max="6923" width="8.42578125" style="1" customWidth="1"/>
    <col min="6924" max="6924" width="9" style="1" customWidth="1"/>
    <col min="6925" max="6926" width="7.5703125" style="1" customWidth="1"/>
    <col min="6927" max="6927" width="9.140625" style="1"/>
    <col min="6928" max="6928" width="5.85546875" style="1" customWidth="1"/>
    <col min="6929" max="7168" width="9.140625" style="1"/>
    <col min="7169" max="7169" width="5.42578125" style="1" customWidth="1"/>
    <col min="7170" max="7170" width="24.7109375" style="1" customWidth="1"/>
    <col min="7171" max="7171" width="7.42578125" style="1" customWidth="1"/>
    <col min="7172" max="7173" width="15.85546875" style="1" customWidth="1"/>
    <col min="7174" max="7174" width="7.28515625" style="1" customWidth="1"/>
    <col min="7175" max="7175" width="3" style="1" customWidth="1"/>
    <col min="7176" max="7177" width="10.28515625" style="1" customWidth="1"/>
    <col min="7178" max="7178" width="11" style="1" customWidth="1"/>
    <col min="7179" max="7179" width="8.42578125" style="1" customWidth="1"/>
    <col min="7180" max="7180" width="9" style="1" customWidth="1"/>
    <col min="7181" max="7182" width="7.5703125" style="1" customWidth="1"/>
    <col min="7183" max="7183" width="9.140625" style="1"/>
    <col min="7184" max="7184" width="5.85546875" style="1" customWidth="1"/>
    <col min="7185" max="7424" width="9.140625" style="1"/>
    <col min="7425" max="7425" width="5.42578125" style="1" customWidth="1"/>
    <col min="7426" max="7426" width="24.7109375" style="1" customWidth="1"/>
    <col min="7427" max="7427" width="7.42578125" style="1" customWidth="1"/>
    <col min="7428" max="7429" width="15.85546875" style="1" customWidth="1"/>
    <col min="7430" max="7430" width="7.28515625" style="1" customWidth="1"/>
    <col min="7431" max="7431" width="3" style="1" customWidth="1"/>
    <col min="7432" max="7433" width="10.28515625" style="1" customWidth="1"/>
    <col min="7434" max="7434" width="11" style="1" customWidth="1"/>
    <col min="7435" max="7435" width="8.42578125" style="1" customWidth="1"/>
    <col min="7436" max="7436" width="9" style="1" customWidth="1"/>
    <col min="7437" max="7438" width="7.5703125" style="1" customWidth="1"/>
    <col min="7439" max="7439" width="9.140625" style="1"/>
    <col min="7440" max="7440" width="5.85546875" style="1" customWidth="1"/>
    <col min="7441" max="7680" width="9.140625" style="1"/>
    <col min="7681" max="7681" width="5.42578125" style="1" customWidth="1"/>
    <col min="7682" max="7682" width="24.7109375" style="1" customWidth="1"/>
    <col min="7683" max="7683" width="7.42578125" style="1" customWidth="1"/>
    <col min="7684" max="7685" width="15.85546875" style="1" customWidth="1"/>
    <col min="7686" max="7686" width="7.28515625" style="1" customWidth="1"/>
    <col min="7687" max="7687" width="3" style="1" customWidth="1"/>
    <col min="7688" max="7689" width="10.28515625" style="1" customWidth="1"/>
    <col min="7690" max="7690" width="11" style="1" customWidth="1"/>
    <col min="7691" max="7691" width="8.42578125" style="1" customWidth="1"/>
    <col min="7692" max="7692" width="9" style="1" customWidth="1"/>
    <col min="7693" max="7694" width="7.5703125" style="1" customWidth="1"/>
    <col min="7695" max="7695" width="9.140625" style="1"/>
    <col min="7696" max="7696" width="5.85546875" style="1" customWidth="1"/>
    <col min="7697" max="7936" width="9.140625" style="1"/>
    <col min="7937" max="7937" width="5.42578125" style="1" customWidth="1"/>
    <col min="7938" max="7938" width="24.7109375" style="1" customWidth="1"/>
    <col min="7939" max="7939" width="7.42578125" style="1" customWidth="1"/>
    <col min="7940" max="7941" width="15.85546875" style="1" customWidth="1"/>
    <col min="7942" max="7942" width="7.28515625" style="1" customWidth="1"/>
    <col min="7943" max="7943" width="3" style="1" customWidth="1"/>
    <col min="7944" max="7945" width="10.28515625" style="1" customWidth="1"/>
    <col min="7946" max="7946" width="11" style="1" customWidth="1"/>
    <col min="7947" max="7947" width="8.42578125" style="1" customWidth="1"/>
    <col min="7948" max="7948" width="9" style="1" customWidth="1"/>
    <col min="7949" max="7950" width="7.5703125" style="1" customWidth="1"/>
    <col min="7951" max="7951" width="9.140625" style="1"/>
    <col min="7952" max="7952" width="5.85546875" style="1" customWidth="1"/>
    <col min="7953" max="8192" width="9.140625" style="1"/>
    <col min="8193" max="8193" width="5.42578125" style="1" customWidth="1"/>
    <col min="8194" max="8194" width="24.7109375" style="1" customWidth="1"/>
    <col min="8195" max="8195" width="7.42578125" style="1" customWidth="1"/>
    <col min="8196" max="8197" width="15.85546875" style="1" customWidth="1"/>
    <col min="8198" max="8198" width="7.28515625" style="1" customWidth="1"/>
    <col min="8199" max="8199" width="3" style="1" customWidth="1"/>
    <col min="8200" max="8201" width="10.28515625" style="1" customWidth="1"/>
    <col min="8202" max="8202" width="11" style="1" customWidth="1"/>
    <col min="8203" max="8203" width="8.42578125" style="1" customWidth="1"/>
    <col min="8204" max="8204" width="9" style="1" customWidth="1"/>
    <col min="8205" max="8206" width="7.5703125" style="1" customWidth="1"/>
    <col min="8207" max="8207" width="9.140625" style="1"/>
    <col min="8208" max="8208" width="5.85546875" style="1" customWidth="1"/>
    <col min="8209" max="8448" width="9.140625" style="1"/>
    <col min="8449" max="8449" width="5.42578125" style="1" customWidth="1"/>
    <col min="8450" max="8450" width="24.7109375" style="1" customWidth="1"/>
    <col min="8451" max="8451" width="7.42578125" style="1" customWidth="1"/>
    <col min="8452" max="8453" width="15.85546875" style="1" customWidth="1"/>
    <col min="8454" max="8454" width="7.28515625" style="1" customWidth="1"/>
    <col min="8455" max="8455" width="3" style="1" customWidth="1"/>
    <col min="8456" max="8457" width="10.28515625" style="1" customWidth="1"/>
    <col min="8458" max="8458" width="11" style="1" customWidth="1"/>
    <col min="8459" max="8459" width="8.42578125" style="1" customWidth="1"/>
    <col min="8460" max="8460" width="9" style="1" customWidth="1"/>
    <col min="8461" max="8462" width="7.5703125" style="1" customWidth="1"/>
    <col min="8463" max="8463" width="9.140625" style="1"/>
    <col min="8464" max="8464" width="5.85546875" style="1" customWidth="1"/>
    <col min="8465" max="8704" width="9.140625" style="1"/>
    <col min="8705" max="8705" width="5.42578125" style="1" customWidth="1"/>
    <col min="8706" max="8706" width="24.7109375" style="1" customWidth="1"/>
    <col min="8707" max="8707" width="7.42578125" style="1" customWidth="1"/>
    <col min="8708" max="8709" width="15.85546875" style="1" customWidth="1"/>
    <col min="8710" max="8710" width="7.28515625" style="1" customWidth="1"/>
    <col min="8711" max="8711" width="3" style="1" customWidth="1"/>
    <col min="8712" max="8713" width="10.28515625" style="1" customWidth="1"/>
    <col min="8714" max="8714" width="11" style="1" customWidth="1"/>
    <col min="8715" max="8715" width="8.42578125" style="1" customWidth="1"/>
    <col min="8716" max="8716" width="9" style="1" customWidth="1"/>
    <col min="8717" max="8718" width="7.5703125" style="1" customWidth="1"/>
    <col min="8719" max="8719" width="9.140625" style="1"/>
    <col min="8720" max="8720" width="5.85546875" style="1" customWidth="1"/>
    <col min="8721" max="8960" width="9.140625" style="1"/>
    <col min="8961" max="8961" width="5.42578125" style="1" customWidth="1"/>
    <col min="8962" max="8962" width="24.7109375" style="1" customWidth="1"/>
    <col min="8963" max="8963" width="7.42578125" style="1" customWidth="1"/>
    <col min="8964" max="8965" width="15.85546875" style="1" customWidth="1"/>
    <col min="8966" max="8966" width="7.28515625" style="1" customWidth="1"/>
    <col min="8967" max="8967" width="3" style="1" customWidth="1"/>
    <col min="8968" max="8969" width="10.28515625" style="1" customWidth="1"/>
    <col min="8970" max="8970" width="11" style="1" customWidth="1"/>
    <col min="8971" max="8971" width="8.42578125" style="1" customWidth="1"/>
    <col min="8972" max="8972" width="9" style="1" customWidth="1"/>
    <col min="8973" max="8974" width="7.5703125" style="1" customWidth="1"/>
    <col min="8975" max="8975" width="9.140625" style="1"/>
    <col min="8976" max="8976" width="5.85546875" style="1" customWidth="1"/>
    <col min="8977" max="9216" width="9.140625" style="1"/>
    <col min="9217" max="9217" width="5.42578125" style="1" customWidth="1"/>
    <col min="9218" max="9218" width="24.7109375" style="1" customWidth="1"/>
    <col min="9219" max="9219" width="7.42578125" style="1" customWidth="1"/>
    <col min="9220" max="9221" width="15.85546875" style="1" customWidth="1"/>
    <col min="9222" max="9222" width="7.28515625" style="1" customWidth="1"/>
    <col min="9223" max="9223" width="3" style="1" customWidth="1"/>
    <col min="9224" max="9225" width="10.28515625" style="1" customWidth="1"/>
    <col min="9226" max="9226" width="11" style="1" customWidth="1"/>
    <col min="9227" max="9227" width="8.42578125" style="1" customWidth="1"/>
    <col min="9228" max="9228" width="9" style="1" customWidth="1"/>
    <col min="9229" max="9230" width="7.5703125" style="1" customWidth="1"/>
    <col min="9231" max="9231" width="9.140625" style="1"/>
    <col min="9232" max="9232" width="5.85546875" style="1" customWidth="1"/>
    <col min="9233" max="9472" width="9.140625" style="1"/>
    <col min="9473" max="9473" width="5.42578125" style="1" customWidth="1"/>
    <col min="9474" max="9474" width="24.7109375" style="1" customWidth="1"/>
    <col min="9475" max="9475" width="7.42578125" style="1" customWidth="1"/>
    <col min="9476" max="9477" width="15.85546875" style="1" customWidth="1"/>
    <col min="9478" max="9478" width="7.28515625" style="1" customWidth="1"/>
    <col min="9479" max="9479" width="3" style="1" customWidth="1"/>
    <col min="9480" max="9481" width="10.28515625" style="1" customWidth="1"/>
    <col min="9482" max="9482" width="11" style="1" customWidth="1"/>
    <col min="9483" max="9483" width="8.42578125" style="1" customWidth="1"/>
    <col min="9484" max="9484" width="9" style="1" customWidth="1"/>
    <col min="9485" max="9486" width="7.5703125" style="1" customWidth="1"/>
    <col min="9487" max="9487" width="9.140625" style="1"/>
    <col min="9488" max="9488" width="5.85546875" style="1" customWidth="1"/>
    <col min="9489" max="9728" width="9.140625" style="1"/>
    <col min="9729" max="9729" width="5.42578125" style="1" customWidth="1"/>
    <col min="9730" max="9730" width="24.7109375" style="1" customWidth="1"/>
    <col min="9731" max="9731" width="7.42578125" style="1" customWidth="1"/>
    <col min="9732" max="9733" width="15.85546875" style="1" customWidth="1"/>
    <col min="9734" max="9734" width="7.28515625" style="1" customWidth="1"/>
    <col min="9735" max="9735" width="3" style="1" customWidth="1"/>
    <col min="9736" max="9737" width="10.28515625" style="1" customWidth="1"/>
    <col min="9738" max="9738" width="11" style="1" customWidth="1"/>
    <col min="9739" max="9739" width="8.42578125" style="1" customWidth="1"/>
    <col min="9740" max="9740" width="9" style="1" customWidth="1"/>
    <col min="9741" max="9742" width="7.5703125" style="1" customWidth="1"/>
    <col min="9743" max="9743" width="9.140625" style="1"/>
    <col min="9744" max="9744" width="5.85546875" style="1" customWidth="1"/>
    <col min="9745" max="9984" width="9.140625" style="1"/>
    <col min="9985" max="9985" width="5.42578125" style="1" customWidth="1"/>
    <col min="9986" max="9986" width="24.7109375" style="1" customWidth="1"/>
    <col min="9987" max="9987" width="7.42578125" style="1" customWidth="1"/>
    <col min="9988" max="9989" width="15.85546875" style="1" customWidth="1"/>
    <col min="9990" max="9990" width="7.28515625" style="1" customWidth="1"/>
    <col min="9991" max="9991" width="3" style="1" customWidth="1"/>
    <col min="9992" max="9993" width="10.28515625" style="1" customWidth="1"/>
    <col min="9994" max="9994" width="11" style="1" customWidth="1"/>
    <col min="9995" max="9995" width="8.42578125" style="1" customWidth="1"/>
    <col min="9996" max="9996" width="9" style="1" customWidth="1"/>
    <col min="9997" max="9998" width="7.5703125" style="1" customWidth="1"/>
    <col min="9999" max="9999" width="9.140625" style="1"/>
    <col min="10000" max="10000" width="5.85546875" style="1" customWidth="1"/>
    <col min="10001" max="10240" width="9.140625" style="1"/>
    <col min="10241" max="10241" width="5.42578125" style="1" customWidth="1"/>
    <col min="10242" max="10242" width="24.7109375" style="1" customWidth="1"/>
    <col min="10243" max="10243" width="7.42578125" style="1" customWidth="1"/>
    <col min="10244" max="10245" width="15.85546875" style="1" customWidth="1"/>
    <col min="10246" max="10246" width="7.28515625" style="1" customWidth="1"/>
    <col min="10247" max="10247" width="3" style="1" customWidth="1"/>
    <col min="10248" max="10249" width="10.28515625" style="1" customWidth="1"/>
    <col min="10250" max="10250" width="11" style="1" customWidth="1"/>
    <col min="10251" max="10251" width="8.42578125" style="1" customWidth="1"/>
    <col min="10252" max="10252" width="9" style="1" customWidth="1"/>
    <col min="10253" max="10254" width="7.5703125" style="1" customWidth="1"/>
    <col min="10255" max="10255" width="9.140625" style="1"/>
    <col min="10256" max="10256" width="5.85546875" style="1" customWidth="1"/>
    <col min="10257" max="10496" width="9.140625" style="1"/>
    <col min="10497" max="10497" width="5.42578125" style="1" customWidth="1"/>
    <col min="10498" max="10498" width="24.7109375" style="1" customWidth="1"/>
    <col min="10499" max="10499" width="7.42578125" style="1" customWidth="1"/>
    <col min="10500" max="10501" width="15.85546875" style="1" customWidth="1"/>
    <col min="10502" max="10502" width="7.28515625" style="1" customWidth="1"/>
    <col min="10503" max="10503" width="3" style="1" customWidth="1"/>
    <col min="10504" max="10505" width="10.28515625" style="1" customWidth="1"/>
    <col min="10506" max="10506" width="11" style="1" customWidth="1"/>
    <col min="10507" max="10507" width="8.42578125" style="1" customWidth="1"/>
    <col min="10508" max="10508" width="9" style="1" customWidth="1"/>
    <col min="10509" max="10510" width="7.5703125" style="1" customWidth="1"/>
    <col min="10511" max="10511" width="9.140625" style="1"/>
    <col min="10512" max="10512" width="5.85546875" style="1" customWidth="1"/>
    <col min="10513" max="10752" width="9.140625" style="1"/>
    <col min="10753" max="10753" width="5.42578125" style="1" customWidth="1"/>
    <col min="10754" max="10754" width="24.7109375" style="1" customWidth="1"/>
    <col min="10755" max="10755" width="7.42578125" style="1" customWidth="1"/>
    <col min="10756" max="10757" width="15.85546875" style="1" customWidth="1"/>
    <col min="10758" max="10758" width="7.28515625" style="1" customWidth="1"/>
    <col min="10759" max="10759" width="3" style="1" customWidth="1"/>
    <col min="10760" max="10761" width="10.28515625" style="1" customWidth="1"/>
    <col min="10762" max="10762" width="11" style="1" customWidth="1"/>
    <col min="10763" max="10763" width="8.42578125" style="1" customWidth="1"/>
    <col min="10764" max="10764" width="9" style="1" customWidth="1"/>
    <col min="10765" max="10766" width="7.5703125" style="1" customWidth="1"/>
    <col min="10767" max="10767" width="9.140625" style="1"/>
    <col min="10768" max="10768" width="5.85546875" style="1" customWidth="1"/>
    <col min="10769" max="11008" width="9.140625" style="1"/>
    <col min="11009" max="11009" width="5.42578125" style="1" customWidth="1"/>
    <col min="11010" max="11010" width="24.7109375" style="1" customWidth="1"/>
    <col min="11011" max="11011" width="7.42578125" style="1" customWidth="1"/>
    <col min="11012" max="11013" width="15.85546875" style="1" customWidth="1"/>
    <col min="11014" max="11014" width="7.28515625" style="1" customWidth="1"/>
    <col min="11015" max="11015" width="3" style="1" customWidth="1"/>
    <col min="11016" max="11017" width="10.28515625" style="1" customWidth="1"/>
    <col min="11018" max="11018" width="11" style="1" customWidth="1"/>
    <col min="11019" max="11019" width="8.42578125" style="1" customWidth="1"/>
    <col min="11020" max="11020" width="9" style="1" customWidth="1"/>
    <col min="11021" max="11022" width="7.5703125" style="1" customWidth="1"/>
    <col min="11023" max="11023" width="9.140625" style="1"/>
    <col min="11024" max="11024" width="5.85546875" style="1" customWidth="1"/>
    <col min="11025" max="11264" width="9.140625" style="1"/>
    <col min="11265" max="11265" width="5.42578125" style="1" customWidth="1"/>
    <col min="11266" max="11266" width="24.7109375" style="1" customWidth="1"/>
    <col min="11267" max="11267" width="7.42578125" style="1" customWidth="1"/>
    <col min="11268" max="11269" width="15.85546875" style="1" customWidth="1"/>
    <col min="11270" max="11270" width="7.28515625" style="1" customWidth="1"/>
    <col min="11271" max="11271" width="3" style="1" customWidth="1"/>
    <col min="11272" max="11273" width="10.28515625" style="1" customWidth="1"/>
    <col min="11274" max="11274" width="11" style="1" customWidth="1"/>
    <col min="11275" max="11275" width="8.42578125" style="1" customWidth="1"/>
    <col min="11276" max="11276" width="9" style="1" customWidth="1"/>
    <col min="11277" max="11278" width="7.5703125" style="1" customWidth="1"/>
    <col min="11279" max="11279" width="9.140625" style="1"/>
    <col min="11280" max="11280" width="5.85546875" style="1" customWidth="1"/>
    <col min="11281" max="11520" width="9.140625" style="1"/>
    <col min="11521" max="11521" width="5.42578125" style="1" customWidth="1"/>
    <col min="11522" max="11522" width="24.7109375" style="1" customWidth="1"/>
    <col min="11523" max="11523" width="7.42578125" style="1" customWidth="1"/>
    <col min="11524" max="11525" width="15.85546875" style="1" customWidth="1"/>
    <col min="11526" max="11526" width="7.28515625" style="1" customWidth="1"/>
    <col min="11527" max="11527" width="3" style="1" customWidth="1"/>
    <col min="11528" max="11529" width="10.28515625" style="1" customWidth="1"/>
    <col min="11530" max="11530" width="11" style="1" customWidth="1"/>
    <col min="11531" max="11531" width="8.42578125" style="1" customWidth="1"/>
    <col min="11532" max="11532" width="9" style="1" customWidth="1"/>
    <col min="11533" max="11534" width="7.5703125" style="1" customWidth="1"/>
    <col min="11535" max="11535" width="9.140625" style="1"/>
    <col min="11536" max="11536" width="5.85546875" style="1" customWidth="1"/>
    <col min="11537" max="11776" width="9.140625" style="1"/>
    <col min="11777" max="11777" width="5.42578125" style="1" customWidth="1"/>
    <col min="11778" max="11778" width="24.7109375" style="1" customWidth="1"/>
    <col min="11779" max="11779" width="7.42578125" style="1" customWidth="1"/>
    <col min="11780" max="11781" width="15.85546875" style="1" customWidth="1"/>
    <col min="11782" max="11782" width="7.28515625" style="1" customWidth="1"/>
    <col min="11783" max="11783" width="3" style="1" customWidth="1"/>
    <col min="11784" max="11785" width="10.28515625" style="1" customWidth="1"/>
    <col min="11786" max="11786" width="11" style="1" customWidth="1"/>
    <col min="11787" max="11787" width="8.42578125" style="1" customWidth="1"/>
    <col min="11788" max="11788" width="9" style="1" customWidth="1"/>
    <col min="11789" max="11790" width="7.5703125" style="1" customWidth="1"/>
    <col min="11791" max="11791" width="9.140625" style="1"/>
    <col min="11792" max="11792" width="5.85546875" style="1" customWidth="1"/>
    <col min="11793" max="12032" width="9.140625" style="1"/>
    <col min="12033" max="12033" width="5.42578125" style="1" customWidth="1"/>
    <col min="12034" max="12034" width="24.7109375" style="1" customWidth="1"/>
    <col min="12035" max="12035" width="7.42578125" style="1" customWidth="1"/>
    <col min="12036" max="12037" width="15.85546875" style="1" customWidth="1"/>
    <col min="12038" max="12038" width="7.28515625" style="1" customWidth="1"/>
    <col min="12039" max="12039" width="3" style="1" customWidth="1"/>
    <col min="12040" max="12041" width="10.28515625" style="1" customWidth="1"/>
    <col min="12042" max="12042" width="11" style="1" customWidth="1"/>
    <col min="12043" max="12043" width="8.42578125" style="1" customWidth="1"/>
    <col min="12044" max="12044" width="9" style="1" customWidth="1"/>
    <col min="12045" max="12046" width="7.5703125" style="1" customWidth="1"/>
    <col min="12047" max="12047" width="9.140625" style="1"/>
    <col min="12048" max="12048" width="5.85546875" style="1" customWidth="1"/>
    <col min="12049" max="12288" width="9.140625" style="1"/>
    <col min="12289" max="12289" width="5.42578125" style="1" customWidth="1"/>
    <col min="12290" max="12290" width="24.7109375" style="1" customWidth="1"/>
    <col min="12291" max="12291" width="7.42578125" style="1" customWidth="1"/>
    <col min="12292" max="12293" width="15.85546875" style="1" customWidth="1"/>
    <col min="12294" max="12294" width="7.28515625" style="1" customWidth="1"/>
    <col min="12295" max="12295" width="3" style="1" customWidth="1"/>
    <col min="12296" max="12297" width="10.28515625" style="1" customWidth="1"/>
    <col min="12298" max="12298" width="11" style="1" customWidth="1"/>
    <col min="12299" max="12299" width="8.42578125" style="1" customWidth="1"/>
    <col min="12300" max="12300" width="9" style="1" customWidth="1"/>
    <col min="12301" max="12302" width="7.5703125" style="1" customWidth="1"/>
    <col min="12303" max="12303" width="9.140625" style="1"/>
    <col min="12304" max="12304" width="5.85546875" style="1" customWidth="1"/>
    <col min="12305" max="12544" width="9.140625" style="1"/>
    <col min="12545" max="12545" width="5.42578125" style="1" customWidth="1"/>
    <col min="12546" max="12546" width="24.7109375" style="1" customWidth="1"/>
    <col min="12547" max="12547" width="7.42578125" style="1" customWidth="1"/>
    <col min="12548" max="12549" width="15.85546875" style="1" customWidth="1"/>
    <col min="12550" max="12550" width="7.28515625" style="1" customWidth="1"/>
    <col min="12551" max="12551" width="3" style="1" customWidth="1"/>
    <col min="12552" max="12553" width="10.28515625" style="1" customWidth="1"/>
    <col min="12554" max="12554" width="11" style="1" customWidth="1"/>
    <col min="12555" max="12555" width="8.42578125" style="1" customWidth="1"/>
    <col min="12556" max="12556" width="9" style="1" customWidth="1"/>
    <col min="12557" max="12558" width="7.5703125" style="1" customWidth="1"/>
    <col min="12559" max="12559" width="9.140625" style="1"/>
    <col min="12560" max="12560" width="5.85546875" style="1" customWidth="1"/>
    <col min="12561" max="12800" width="9.140625" style="1"/>
    <col min="12801" max="12801" width="5.42578125" style="1" customWidth="1"/>
    <col min="12802" max="12802" width="24.7109375" style="1" customWidth="1"/>
    <col min="12803" max="12803" width="7.42578125" style="1" customWidth="1"/>
    <col min="12804" max="12805" width="15.85546875" style="1" customWidth="1"/>
    <col min="12806" max="12806" width="7.28515625" style="1" customWidth="1"/>
    <col min="12807" max="12807" width="3" style="1" customWidth="1"/>
    <col min="12808" max="12809" width="10.28515625" style="1" customWidth="1"/>
    <col min="12810" max="12810" width="11" style="1" customWidth="1"/>
    <col min="12811" max="12811" width="8.42578125" style="1" customWidth="1"/>
    <col min="12812" max="12812" width="9" style="1" customWidth="1"/>
    <col min="12813" max="12814" width="7.5703125" style="1" customWidth="1"/>
    <col min="12815" max="12815" width="9.140625" style="1"/>
    <col min="12816" max="12816" width="5.85546875" style="1" customWidth="1"/>
    <col min="12817" max="13056" width="9.140625" style="1"/>
    <col min="13057" max="13057" width="5.42578125" style="1" customWidth="1"/>
    <col min="13058" max="13058" width="24.7109375" style="1" customWidth="1"/>
    <col min="13059" max="13059" width="7.42578125" style="1" customWidth="1"/>
    <col min="13060" max="13061" width="15.85546875" style="1" customWidth="1"/>
    <col min="13062" max="13062" width="7.28515625" style="1" customWidth="1"/>
    <col min="13063" max="13063" width="3" style="1" customWidth="1"/>
    <col min="13064" max="13065" width="10.28515625" style="1" customWidth="1"/>
    <col min="13066" max="13066" width="11" style="1" customWidth="1"/>
    <col min="13067" max="13067" width="8.42578125" style="1" customWidth="1"/>
    <col min="13068" max="13068" width="9" style="1" customWidth="1"/>
    <col min="13069" max="13070" width="7.5703125" style="1" customWidth="1"/>
    <col min="13071" max="13071" width="9.140625" style="1"/>
    <col min="13072" max="13072" width="5.85546875" style="1" customWidth="1"/>
    <col min="13073" max="13312" width="9.140625" style="1"/>
    <col min="13313" max="13313" width="5.42578125" style="1" customWidth="1"/>
    <col min="13314" max="13314" width="24.7109375" style="1" customWidth="1"/>
    <col min="13315" max="13315" width="7.42578125" style="1" customWidth="1"/>
    <col min="13316" max="13317" width="15.85546875" style="1" customWidth="1"/>
    <col min="13318" max="13318" width="7.28515625" style="1" customWidth="1"/>
    <col min="13319" max="13319" width="3" style="1" customWidth="1"/>
    <col min="13320" max="13321" width="10.28515625" style="1" customWidth="1"/>
    <col min="13322" max="13322" width="11" style="1" customWidth="1"/>
    <col min="13323" max="13323" width="8.42578125" style="1" customWidth="1"/>
    <col min="13324" max="13324" width="9" style="1" customWidth="1"/>
    <col min="13325" max="13326" width="7.5703125" style="1" customWidth="1"/>
    <col min="13327" max="13327" width="9.140625" style="1"/>
    <col min="13328" max="13328" width="5.85546875" style="1" customWidth="1"/>
    <col min="13329" max="13568" width="9.140625" style="1"/>
    <col min="13569" max="13569" width="5.42578125" style="1" customWidth="1"/>
    <col min="13570" max="13570" width="24.7109375" style="1" customWidth="1"/>
    <col min="13571" max="13571" width="7.42578125" style="1" customWidth="1"/>
    <col min="13572" max="13573" width="15.85546875" style="1" customWidth="1"/>
    <col min="13574" max="13574" width="7.28515625" style="1" customWidth="1"/>
    <col min="13575" max="13575" width="3" style="1" customWidth="1"/>
    <col min="13576" max="13577" width="10.28515625" style="1" customWidth="1"/>
    <col min="13578" max="13578" width="11" style="1" customWidth="1"/>
    <col min="13579" max="13579" width="8.42578125" style="1" customWidth="1"/>
    <col min="13580" max="13580" width="9" style="1" customWidth="1"/>
    <col min="13581" max="13582" width="7.5703125" style="1" customWidth="1"/>
    <col min="13583" max="13583" width="9.140625" style="1"/>
    <col min="13584" max="13584" width="5.85546875" style="1" customWidth="1"/>
    <col min="13585" max="13824" width="9.140625" style="1"/>
    <col min="13825" max="13825" width="5.42578125" style="1" customWidth="1"/>
    <col min="13826" max="13826" width="24.7109375" style="1" customWidth="1"/>
    <col min="13827" max="13827" width="7.42578125" style="1" customWidth="1"/>
    <col min="13828" max="13829" width="15.85546875" style="1" customWidth="1"/>
    <col min="13830" max="13830" width="7.28515625" style="1" customWidth="1"/>
    <col min="13831" max="13831" width="3" style="1" customWidth="1"/>
    <col min="13832" max="13833" width="10.28515625" style="1" customWidth="1"/>
    <col min="13834" max="13834" width="11" style="1" customWidth="1"/>
    <col min="13835" max="13835" width="8.42578125" style="1" customWidth="1"/>
    <col min="13836" max="13836" width="9" style="1" customWidth="1"/>
    <col min="13837" max="13838" width="7.5703125" style="1" customWidth="1"/>
    <col min="13839" max="13839" width="9.140625" style="1"/>
    <col min="13840" max="13840" width="5.85546875" style="1" customWidth="1"/>
    <col min="13841" max="14080" width="9.140625" style="1"/>
    <col min="14081" max="14081" width="5.42578125" style="1" customWidth="1"/>
    <col min="14082" max="14082" width="24.7109375" style="1" customWidth="1"/>
    <col min="14083" max="14083" width="7.42578125" style="1" customWidth="1"/>
    <col min="14084" max="14085" width="15.85546875" style="1" customWidth="1"/>
    <col min="14086" max="14086" width="7.28515625" style="1" customWidth="1"/>
    <col min="14087" max="14087" width="3" style="1" customWidth="1"/>
    <col min="14088" max="14089" width="10.28515625" style="1" customWidth="1"/>
    <col min="14090" max="14090" width="11" style="1" customWidth="1"/>
    <col min="14091" max="14091" width="8.42578125" style="1" customWidth="1"/>
    <col min="14092" max="14092" width="9" style="1" customWidth="1"/>
    <col min="14093" max="14094" width="7.5703125" style="1" customWidth="1"/>
    <col min="14095" max="14095" width="9.140625" style="1"/>
    <col min="14096" max="14096" width="5.85546875" style="1" customWidth="1"/>
    <col min="14097" max="14336" width="9.140625" style="1"/>
    <col min="14337" max="14337" width="5.42578125" style="1" customWidth="1"/>
    <col min="14338" max="14338" width="24.7109375" style="1" customWidth="1"/>
    <col min="14339" max="14339" width="7.42578125" style="1" customWidth="1"/>
    <col min="14340" max="14341" width="15.85546875" style="1" customWidth="1"/>
    <col min="14342" max="14342" width="7.28515625" style="1" customWidth="1"/>
    <col min="14343" max="14343" width="3" style="1" customWidth="1"/>
    <col min="14344" max="14345" width="10.28515625" style="1" customWidth="1"/>
    <col min="14346" max="14346" width="11" style="1" customWidth="1"/>
    <col min="14347" max="14347" width="8.42578125" style="1" customWidth="1"/>
    <col min="14348" max="14348" width="9" style="1" customWidth="1"/>
    <col min="14349" max="14350" width="7.5703125" style="1" customWidth="1"/>
    <col min="14351" max="14351" width="9.140625" style="1"/>
    <col min="14352" max="14352" width="5.85546875" style="1" customWidth="1"/>
    <col min="14353" max="14592" width="9.140625" style="1"/>
    <col min="14593" max="14593" width="5.42578125" style="1" customWidth="1"/>
    <col min="14594" max="14594" width="24.7109375" style="1" customWidth="1"/>
    <col min="14595" max="14595" width="7.42578125" style="1" customWidth="1"/>
    <col min="14596" max="14597" width="15.85546875" style="1" customWidth="1"/>
    <col min="14598" max="14598" width="7.28515625" style="1" customWidth="1"/>
    <col min="14599" max="14599" width="3" style="1" customWidth="1"/>
    <col min="14600" max="14601" width="10.28515625" style="1" customWidth="1"/>
    <col min="14602" max="14602" width="11" style="1" customWidth="1"/>
    <col min="14603" max="14603" width="8.42578125" style="1" customWidth="1"/>
    <col min="14604" max="14604" width="9" style="1" customWidth="1"/>
    <col min="14605" max="14606" width="7.5703125" style="1" customWidth="1"/>
    <col min="14607" max="14607" width="9.140625" style="1"/>
    <col min="14608" max="14608" width="5.85546875" style="1" customWidth="1"/>
    <col min="14609" max="14848" width="9.140625" style="1"/>
    <col min="14849" max="14849" width="5.42578125" style="1" customWidth="1"/>
    <col min="14850" max="14850" width="24.7109375" style="1" customWidth="1"/>
    <col min="14851" max="14851" width="7.42578125" style="1" customWidth="1"/>
    <col min="14852" max="14853" width="15.85546875" style="1" customWidth="1"/>
    <col min="14854" max="14854" width="7.28515625" style="1" customWidth="1"/>
    <col min="14855" max="14855" width="3" style="1" customWidth="1"/>
    <col min="14856" max="14857" width="10.28515625" style="1" customWidth="1"/>
    <col min="14858" max="14858" width="11" style="1" customWidth="1"/>
    <col min="14859" max="14859" width="8.42578125" style="1" customWidth="1"/>
    <col min="14860" max="14860" width="9" style="1" customWidth="1"/>
    <col min="14861" max="14862" width="7.5703125" style="1" customWidth="1"/>
    <col min="14863" max="14863" width="9.140625" style="1"/>
    <col min="14864" max="14864" width="5.85546875" style="1" customWidth="1"/>
    <col min="14865" max="15104" width="9.140625" style="1"/>
    <col min="15105" max="15105" width="5.42578125" style="1" customWidth="1"/>
    <col min="15106" max="15106" width="24.7109375" style="1" customWidth="1"/>
    <col min="15107" max="15107" width="7.42578125" style="1" customWidth="1"/>
    <col min="15108" max="15109" width="15.85546875" style="1" customWidth="1"/>
    <col min="15110" max="15110" width="7.28515625" style="1" customWidth="1"/>
    <col min="15111" max="15111" width="3" style="1" customWidth="1"/>
    <col min="15112" max="15113" width="10.28515625" style="1" customWidth="1"/>
    <col min="15114" max="15114" width="11" style="1" customWidth="1"/>
    <col min="15115" max="15115" width="8.42578125" style="1" customWidth="1"/>
    <col min="15116" max="15116" width="9" style="1" customWidth="1"/>
    <col min="15117" max="15118" width="7.5703125" style="1" customWidth="1"/>
    <col min="15119" max="15119" width="9.140625" style="1"/>
    <col min="15120" max="15120" width="5.85546875" style="1" customWidth="1"/>
    <col min="15121" max="15360" width="9.140625" style="1"/>
    <col min="15361" max="15361" width="5.42578125" style="1" customWidth="1"/>
    <col min="15362" max="15362" width="24.7109375" style="1" customWidth="1"/>
    <col min="15363" max="15363" width="7.42578125" style="1" customWidth="1"/>
    <col min="15364" max="15365" width="15.85546875" style="1" customWidth="1"/>
    <col min="15366" max="15366" width="7.28515625" style="1" customWidth="1"/>
    <col min="15367" max="15367" width="3" style="1" customWidth="1"/>
    <col min="15368" max="15369" width="10.28515625" style="1" customWidth="1"/>
    <col min="15370" max="15370" width="11" style="1" customWidth="1"/>
    <col min="15371" max="15371" width="8.42578125" style="1" customWidth="1"/>
    <col min="15372" max="15372" width="9" style="1" customWidth="1"/>
    <col min="15373" max="15374" width="7.5703125" style="1" customWidth="1"/>
    <col min="15375" max="15375" width="9.140625" style="1"/>
    <col min="15376" max="15376" width="5.85546875" style="1" customWidth="1"/>
    <col min="15377" max="15616" width="9.140625" style="1"/>
    <col min="15617" max="15617" width="5.42578125" style="1" customWidth="1"/>
    <col min="15618" max="15618" width="24.7109375" style="1" customWidth="1"/>
    <col min="15619" max="15619" width="7.42578125" style="1" customWidth="1"/>
    <col min="15620" max="15621" width="15.85546875" style="1" customWidth="1"/>
    <col min="15622" max="15622" width="7.28515625" style="1" customWidth="1"/>
    <col min="15623" max="15623" width="3" style="1" customWidth="1"/>
    <col min="15624" max="15625" width="10.28515625" style="1" customWidth="1"/>
    <col min="15626" max="15626" width="11" style="1" customWidth="1"/>
    <col min="15627" max="15627" width="8.42578125" style="1" customWidth="1"/>
    <col min="15628" max="15628" width="9" style="1" customWidth="1"/>
    <col min="15629" max="15630" width="7.5703125" style="1" customWidth="1"/>
    <col min="15631" max="15631" width="9.140625" style="1"/>
    <col min="15632" max="15632" width="5.85546875" style="1" customWidth="1"/>
    <col min="15633" max="15872" width="9.140625" style="1"/>
    <col min="15873" max="15873" width="5.42578125" style="1" customWidth="1"/>
    <col min="15874" max="15874" width="24.7109375" style="1" customWidth="1"/>
    <col min="15875" max="15875" width="7.42578125" style="1" customWidth="1"/>
    <col min="15876" max="15877" width="15.85546875" style="1" customWidth="1"/>
    <col min="15878" max="15878" width="7.28515625" style="1" customWidth="1"/>
    <col min="15879" max="15879" width="3" style="1" customWidth="1"/>
    <col min="15880" max="15881" width="10.28515625" style="1" customWidth="1"/>
    <col min="15882" max="15882" width="11" style="1" customWidth="1"/>
    <col min="15883" max="15883" width="8.42578125" style="1" customWidth="1"/>
    <col min="15884" max="15884" width="9" style="1" customWidth="1"/>
    <col min="15885" max="15886" width="7.5703125" style="1" customWidth="1"/>
    <col min="15887" max="15887" width="9.140625" style="1"/>
    <col min="15888" max="15888" width="5.85546875" style="1" customWidth="1"/>
    <col min="15889" max="16128" width="9.140625" style="1"/>
    <col min="16129" max="16129" width="5.42578125" style="1" customWidth="1"/>
    <col min="16130" max="16130" width="24.7109375" style="1" customWidth="1"/>
    <col min="16131" max="16131" width="7.42578125" style="1" customWidth="1"/>
    <col min="16132" max="16133" width="15.85546875" style="1" customWidth="1"/>
    <col min="16134" max="16134" width="7.28515625" style="1" customWidth="1"/>
    <col min="16135" max="16135" width="3" style="1" customWidth="1"/>
    <col min="16136" max="16137" width="10.28515625" style="1" customWidth="1"/>
    <col min="16138" max="16138" width="11" style="1" customWidth="1"/>
    <col min="16139" max="16139" width="8.42578125" style="1" customWidth="1"/>
    <col min="16140" max="16140" width="9" style="1" customWidth="1"/>
    <col min="16141" max="16142" width="7.5703125" style="1" customWidth="1"/>
    <col min="16143" max="16143" width="9.140625" style="1"/>
    <col min="16144" max="16144" width="5.85546875" style="1" customWidth="1"/>
    <col min="16145" max="16384" width="9.140625" style="1"/>
  </cols>
  <sheetData>
    <row r="3" spans="1:17" ht="40.5" customHeight="1">
      <c r="A3" s="39" t="s">
        <v>439</v>
      </c>
      <c r="B3" s="39"/>
      <c r="C3" s="39"/>
      <c r="D3" s="39"/>
      <c r="E3" s="39"/>
      <c r="F3" s="39"/>
      <c r="G3" s="39"/>
      <c r="H3" s="39"/>
      <c r="I3" s="39"/>
      <c r="J3" s="39"/>
    </row>
    <row r="4" spans="1:17" ht="15" customHeight="1">
      <c r="A4" s="39" t="s">
        <v>0</v>
      </c>
      <c r="B4" s="39"/>
      <c r="C4" s="39"/>
      <c r="D4" s="39"/>
      <c r="E4" s="39"/>
      <c r="F4" s="39"/>
      <c r="G4" s="40" t="s">
        <v>1</v>
      </c>
      <c r="H4" s="40"/>
      <c r="I4" s="40"/>
      <c r="J4" s="40"/>
    </row>
    <row r="5" spans="1:17" ht="18">
      <c r="A5" s="39"/>
      <c r="B5" s="39"/>
      <c r="C5" s="39"/>
      <c r="D5" s="39"/>
      <c r="E5" s="39"/>
      <c r="F5" s="39"/>
      <c r="G5" s="39" t="s">
        <v>0</v>
      </c>
      <c r="H5" s="39"/>
      <c r="I5" s="39"/>
      <c r="J5" s="39"/>
    </row>
    <row r="6" spans="1:17" ht="15" customHeight="1">
      <c r="G6" s="41" t="s">
        <v>2</v>
      </c>
      <c r="H6" s="41"/>
      <c r="I6" s="41"/>
      <c r="J6" s="41"/>
      <c r="L6" s="2" t="s">
        <v>3</v>
      </c>
    </row>
    <row r="8" spans="1:17" ht="45">
      <c r="A8" s="22" t="s">
        <v>4</v>
      </c>
      <c r="B8" s="22" t="s">
        <v>5</v>
      </c>
      <c r="C8" s="23" t="s">
        <v>6</v>
      </c>
      <c r="D8" s="22" t="s">
        <v>7</v>
      </c>
      <c r="E8" s="23"/>
      <c r="F8" s="42" t="s">
        <v>8</v>
      </c>
      <c r="G8" s="43"/>
      <c r="H8" s="22" t="s">
        <v>9</v>
      </c>
      <c r="I8" s="22" t="s">
        <v>10</v>
      </c>
      <c r="J8" s="22" t="s">
        <v>11</v>
      </c>
      <c r="K8" s="3">
        <v>25428.49</v>
      </c>
      <c r="L8" s="3">
        <v>25038.2</v>
      </c>
      <c r="O8" s="4" t="s">
        <v>12</v>
      </c>
    </row>
    <row r="9" spans="1:17" ht="39">
      <c r="A9" s="24" t="s">
        <v>13</v>
      </c>
      <c r="B9" s="24" t="s">
        <v>14</v>
      </c>
      <c r="C9" s="25" t="s">
        <v>0</v>
      </c>
      <c r="D9" s="28" t="s">
        <v>0</v>
      </c>
      <c r="E9" s="26"/>
      <c r="F9" s="45" t="s">
        <v>0</v>
      </c>
      <c r="G9" s="46"/>
      <c r="H9" s="19" t="s">
        <v>0</v>
      </c>
      <c r="I9" s="19" t="s">
        <v>0</v>
      </c>
      <c r="J9" s="27">
        <v>40.013648924229607</v>
      </c>
      <c r="K9" s="3">
        <f>J$10+J$11+J$12+J$14+J$15+J$18+J$19+J$20+J$21+J$22+J$23+J$24+J$25+J$26+J$27+J$28+J40</f>
        <v>31.9297295642296</v>
      </c>
      <c r="L9" s="3">
        <f>J13+J39+J45</f>
        <v>54.572534650221989</v>
      </c>
      <c r="M9" s="5" t="s">
        <v>15</v>
      </c>
      <c r="N9" s="2" t="s">
        <v>16</v>
      </c>
      <c r="O9" s="6">
        <v>0</v>
      </c>
      <c r="Q9" s="6">
        <v>0</v>
      </c>
    </row>
    <row r="10" spans="1:17" ht="30" customHeight="1">
      <c r="A10" s="24" t="s">
        <v>17</v>
      </c>
      <c r="B10" s="24" t="s">
        <v>18</v>
      </c>
      <c r="C10" s="25">
        <v>1</v>
      </c>
      <c r="D10" s="28" t="s">
        <v>19</v>
      </c>
      <c r="E10" s="28">
        <v>365</v>
      </c>
      <c r="F10" s="44" t="s">
        <v>20</v>
      </c>
      <c r="G10" s="44"/>
      <c r="H10" s="19">
        <v>21</v>
      </c>
      <c r="I10" s="29">
        <v>1.034978</v>
      </c>
      <c r="J10" s="30">
        <v>7.9331063699999991</v>
      </c>
      <c r="K10" s="3"/>
      <c r="L10" s="7">
        <v>1.79</v>
      </c>
      <c r="M10" s="7">
        <f>L10*1.18</f>
        <v>2.1122000000000001</v>
      </c>
      <c r="N10" s="8">
        <f>M10*0.582</f>
        <v>1.2293004000000001</v>
      </c>
      <c r="O10" s="6">
        <v>1.5693999999999999</v>
      </c>
      <c r="Q10" s="6">
        <v>1.5693999999999999</v>
      </c>
    </row>
    <row r="11" spans="1:17" ht="28.5" customHeight="1">
      <c r="A11" s="24" t="s">
        <v>21</v>
      </c>
      <c r="B11" s="24" t="s">
        <v>22</v>
      </c>
      <c r="C11" s="25">
        <v>1</v>
      </c>
      <c r="D11" s="28" t="s">
        <v>23</v>
      </c>
      <c r="E11" s="28">
        <v>52</v>
      </c>
      <c r="F11" s="44" t="s">
        <v>20</v>
      </c>
      <c r="G11" s="44"/>
      <c r="H11" s="19">
        <v>269</v>
      </c>
      <c r="I11" s="29">
        <v>0.92949999999999999</v>
      </c>
      <c r="J11" s="30">
        <v>13.001845999999999</v>
      </c>
      <c r="K11" s="3"/>
      <c r="L11" s="7">
        <v>1.5645</v>
      </c>
      <c r="M11" s="7">
        <f t="shared" ref="M11:M45" si="0">L11*1.18</f>
        <v>1.8461099999999999</v>
      </c>
      <c r="N11" s="8">
        <f>M11*0.5</f>
        <v>0.92305499999999996</v>
      </c>
      <c r="O11" s="6">
        <v>1.2036</v>
      </c>
      <c r="Q11" s="6">
        <v>1.2036</v>
      </c>
    </row>
    <row r="12" spans="1:17" ht="29.25">
      <c r="A12" s="24" t="s">
        <v>24</v>
      </c>
      <c r="B12" s="24" t="s">
        <v>25</v>
      </c>
      <c r="C12" s="25">
        <v>1</v>
      </c>
      <c r="D12" s="28" t="s">
        <v>23</v>
      </c>
      <c r="E12" s="28">
        <v>52</v>
      </c>
      <c r="F12" s="44" t="s">
        <v>20</v>
      </c>
      <c r="G12" s="44"/>
      <c r="H12" s="19">
        <v>14</v>
      </c>
      <c r="I12" s="29">
        <v>1.423729</v>
      </c>
      <c r="J12" s="30">
        <v>1.036474712</v>
      </c>
      <c r="L12" s="9">
        <v>2.4131</v>
      </c>
      <c r="M12" s="7">
        <f t="shared" si="0"/>
        <v>2.847458</v>
      </c>
      <c r="N12" s="8">
        <f>M12*0.5</f>
        <v>1.423729</v>
      </c>
      <c r="O12" s="6">
        <v>0</v>
      </c>
      <c r="Q12" s="6">
        <v>2.91</v>
      </c>
    </row>
    <row r="13" spans="1:17" ht="19.5">
      <c r="A13" s="24" t="s">
        <v>26</v>
      </c>
      <c r="B13" s="24" t="s">
        <v>27</v>
      </c>
      <c r="C13" s="25">
        <v>1</v>
      </c>
      <c r="D13" s="28" t="s">
        <v>23</v>
      </c>
      <c r="E13" s="28">
        <v>52</v>
      </c>
      <c r="F13" s="44" t="s">
        <v>28</v>
      </c>
      <c r="G13" s="44"/>
      <c r="H13" s="19">
        <v>7</v>
      </c>
      <c r="I13" s="29">
        <v>8.1593999999999998</v>
      </c>
      <c r="J13" s="30">
        <v>2.9700215999999999</v>
      </c>
      <c r="L13" s="9">
        <v>15.401999999999999</v>
      </c>
      <c r="M13" s="7">
        <f t="shared" si="0"/>
        <v>18.174359999999997</v>
      </c>
      <c r="N13" s="10">
        <f>M13*0.4563</f>
        <v>8.2929604679999986</v>
      </c>
      <c r="O13" s="6">
        <v>0</v>
      </c>
      <c r="Q13" s="6">
        <v>0</v>
      </c>
    </row>
    <row r="14" spans="1:17">
      <c r="A14" s="24" t="s">
        <v>29</v>
      </c>
      <c r="B14" s="24" t="s">
        <v>30</v>
      </c>
      <c r="C14" s="25">
        <v>1</v>
      </c>
      <c r="D14" s="28" t="s">
        <v>19</v>
      </c>
      <c r="E14" s="28">
        <v>365</v>
      </c>
      <c r="F14" s="44" t="s">
        <v>20</v>
      </c>
      <c r="G14" s="44"/>
      <c r="H14" s="19">
        <v>2</v>
      </c>
      <c r="I14" s="29">
        <v>1.5368166599999999</v>
      </c>
      <c r="J14" s="30">
        <v>1.1218761617999999</v>
      </c>
      <c r="L14" s="7">
        <v>2.5537000000000001</v>
      </c>
      <c r="M14" s="7">
        <f t="shared" si="0"/>
        <v>3.013366</v>
      </c>
      <c r="N14" s="8">
        <f>M14*0.5</f>
        <v>1.506683</v>
      </c>
      <c r="O14" s="6">
        <v>0</v>
      </c>
      <c r="Q14" s="6">
        <v>0</v>
      </c>
    </row>
    <row r="15" spans="1:17">
      <c r="A15" s="24" t="s">
        <v>31</v>
      </c>
      <c r="B15" s="24" t="s">
        <v>32</v>
      </c>
      <c r="C15" s="25">
        <v>1</v>
      </c>
      <c r="D15" s="28" t="s">
        <v>33</v>
      </c>
      <c r="E15" s="28">
        <v>12</v>
      </c>
      <c r="F15" s="44" t="s">
        <v>20</v>
      </c>
      <c r="G15" s="44"/>
      <c r="H15" s="19"/>
      <c r="I15" s="29">
        <v>0</v>
      </c>
      <c r="J15" s="30">
        <v>4.2573541809599993</v>
      </c>
      <c r="K15" s="3"/>
      <c r="L15" s="7"/>
      <c r="M15" s="7">
        <f t="shared" si="0"/>
        <v>0</v>
      </c>
      <c r="N15" s="8">
        <f>M15*0.5</f>
        <v>0</v>
      </c>
      <c r="O15" s="6">
        <v>0</v>
      </c>
      <c r="Q15" s="6">
        <v>0</v>
      </c>
    </row>
    <row r="16" spans="1:17" ht="19.5">
      <c r="A16" s="24" t="s">
        <v>34</v>
      </c>
      <c r="B16" s="24" t="s">
        <v>35</v>
      </c>
      <c r="C16" s="25">
        <v>1</v>
      </c>
      <c r="D16" s="28" t="s">
        <v>36</v>
      </c>
      <c r="E16" s="28">
        <v>12</v>
      </c>
      <c r="F16" s="44" t="s">
        <v>20</v>
      </c>
      <c r="G16" s="44"/>
      <c r="H16" s="19">
        <v>21</v>
      </c>
      <c r="I16" s="29">
        <v>1.5268267799999999</v>
      </c>
      <c r="J16" s="30">
        <v>0.38476034856000002</v>
      </c>
      <c r="K16" s="11">
        <f>N16+N17</f>
        <v>2.4763184999999996</v>
      </c>
      <c r="L16" s="7">
        <v>2.5371000000000001</v>
      </c>
      <c r="M16" s="7">
        <f t="shared" si="0"/>
        <v>2.9937779999999998</v>
      </c>
      <c r="N16" s="8">
        <f>M16*0.45</f>
        <v>1.3472001</v>
      </c>
      <c r="O16" s="6">
        <v>3.7995999999999999</v>
      </c>
      <c r="Q16" s="6">
        <v>3.7995999999999999</v>
      </c>
    </row>
    <row r="17" spans="1:17" ht="19.5">
      <c r="A17" s="24" t="s">
        <v>37</v>
      </c>
      <c r="B17" s="24" t="s">
        <v>38</v>
      </c>
      <c r="C17" s="25">
        <v>1</v>
      </c>
      <c r="D17" s="28" t="s">
        <v>36</v>
      </c>
      <c r="E17" s="28">
        <v>12</v>
      </c>
      <c r="F17" s="44" t="s">
        <v>20</v>
      </c>
      <c r="G17" s="44"/>
      <c r="H17" s="19">
        <v>269</v>
      </c>
      <c r="I17" s="29">
        <v>1.1996882999999998</v>
      </c>
      <c r="J17" s="30">
        <v>3.8725938323999993</v>
      </c>
      <c r="K17" s="4">
        <v>2.9146999999999998</v>
      </c>
      <c r="L17" s="7">
        <v>1.9935</v>
      </c>
      <c r="M17" s="7">
        <f t="shared" si="0"/>
        <v>2.3523299999999998</v>
      </c>
      <c r="N17" s="8">
        <f>M17*0.48</f>
        <v>1.1291183999999999</v>
      </c>
      <c r="O17" s="6">
        <v>3.1152000000000002</v>
      </c>
      <c r="Q17" s="6">
        <v>3.1152000000000002</v>
      </c>
    </row>
    <row r="18" spans="1:17">
      <c r="A18" s="24" t="s">
        <v>39</v>
      </c>
      <c r="B18" s="24" t="s">
        <v>40</v>
      </c>
      <c r="C18" s="25">
        <v>1</v>
      </c>
      <c r="D18" s="28" t="s">
        <v>41</v>
      </c>
      <c r="E18" s="28">
        <v>1</v>
      </c>
      <c r="F18" s="44" t="s">
        <v>20</v>
      </c>
      <c r="G18" s="44"/>
      <c r="H18" s="19">
        <v>7.0560000000000018</v>
      </c>
      <c r="I18" s="29">
        <v>6.973941599999999</v>
      </c>
      <c r="J18" s="30">
        <v>4.920813192960001E-2</v>
      </c>
      <c r="K18" s="3"/>
      <c r="L18" s="7">
        <v>6.5667999999999997</v>
      </c>
      <c r="M18" s="7">
        <f t="shared" si="0"/>
        <v>7.748823999999999</v>
      </c>
      <c r="N18" s="7">
        <f>M18*0.9</f>
        <v>6.973941599999999</v>
      </c>
      <c r="O18" s="6">
        <v>7.92</v>
      </c>
      <c r="Q18" s="6">
        <v>7.92</v>
      </c>
    </row>
    <row r="19" spans="1:17">
      <c r="A19" s="24" t="s">
        <v>42</v>
      </c>
      <c r="B19" s="24" t="s">
        <v>43</v>
      </c>
      <c r="C19" s="25" t="s">
        <v>0</v>
      </c>
      <c r="D19" s="28" t="s">
        <v>41</v>
      </c>
      <c r="E19" s="28">
        <v>1</v>
      </c>
      <c r="F19" s="44" t="s">
        <v>20</v>
      </c>
      <c r="G19" s="44"/>
      <c r="H19" s="19">
        <v>1145</v>
      </c>
      <c r="I19" s="29">
        <v>2.3132484</v>
      </c>
      <c r="J19" s="30">
        <v>2.6486694179999999</v>
      </c>
      <c r="K19" s="3"/>
      <c r="L19" s="7">
        <v>2.1781999999999999</v>
      </c>
      <c r="M19" s="7">
        <f t="shared" si="0"/>
        <v>2.5702759999999998</v>
      </c>
      <c r="N19" s="7">
        <f t="shared" ref="N19:N28" si="1">M19*0.9</f>
        <v>2.3132484</v>
      </c>
      <c r="O19" s="6">
        <v>2.62</v>
      </c>
      <c r="Q19" s="6">
        <v>2.62</v>
      </c>
    </row>
    <row r="20" spans="1:17" ht="19.5">
      <c r="A20" s="24" t="s">
        <v>44</v>
      </c>
      <c r="B20" s="24" t="s">
        <v>45</v>
      </c>
      <c r="C20" s="25">
        <v>1</v>
      </c>
      <c r="D20" s="28" t="s">
        <v>41</v>
      </c>
      <c r="E20" s="28">
        <v>1</v>
      </c>
      <c r="F20" s="44" t="s">
        <v>46</v>
      </c>
      <c r="G20" s="44"/>
      <c r="H20" s="19">
        <v>57</v>
      </c>
      <c r="I20" s="29">
        <v>1.4401782000000001</v>
      </c>
      <c r="J20" s="30">
        <v>8.2090157400000016E-2</v>
      </c>
      <c r="K20" s="3"/>
      <c r="L20" s="7">
        <v>1.3561000000000001</v>
      </c>
      <c r="M20" s="7">
        <f t="shared" si="0"/>
        <v>1.600198</v>
      </c>
      <c r="N20" s="7">
        <f t="shared" si="1"/>
        <v>1.4401782000000001</v>
      </c>
      <c r="O20" s="6">
        <v>1.6</v>
      </c>
      <c r="Q20" s="6">
        <v>1.62</v>
      </c>
    </row>
    <row r="21" spans="1:17">
      <c r="A21" s="24" t="s">
        <v>47</v>
      </c>
      <c r="B21" s="24" t="s">
        <v>48</v>
      </c>
      <c r="C21" s="25">
        <v>1</v>
      </c>
      <c r="D21" s="28" t="s">
        <v>41</v>
      </c>
      <c r="E21" s="28">
        <v>1</v>
      </c>
      <c r="F21" s="44" t="s">
        <v>20</v>
      </c>
      <c r="G21" s="44"/>
      <c r="H21" s="19">
        <v>12</v>
      </c>
      <c r="I21" s="29">
        <v>3.3831072</v>
      </c>
      <c r="J21" s="30">
        <v>4.0597286400000002E-2</v>
      </c>
      <c r="K21" s="3"/>
      <c r="L21" s="7">
        <v>3.1856</v>
      </c>
      <c r="M21" s="7">
        <f t="shared" si="0"/>
        <v>3.7590079999999997</v>
      </c>
      <c r="N21" s="7">
        <f t="shared" si="1"/>
        <v>3.3831072</v>
      </c>
      <c r="O21" s="6">
        <v>3.83</v>
      </c>
      <c r="Q21" s="6">
        <v>3.83</v>
      </c>
    </row>
    <row r="22" spans="1:17">
      <c r="A22" s="24" t="s">
        <v>49</v>
      </c>
      <c r="B22" s="24" t="s">
        <v>50</v>
      </c>
      <c r="C22" s="25">
        <v>2</v>
      </c>
      <c r="D22" s="28" t="s">
        <v>51</v>
      </c>
      <c r="E22" s="28">
        <v>2</v>
      </c>
      <c r="F22" s="44" t="s">
        <v>20</v>
      </c>
      <c r="G22" s="44"/>
      <c r="H22" s="19">
        <v>1.8900000000000001</v>
      </c>
      <c r="I22" s="29">
        <v>3.3691949999999995</v>
      </c>
      <c r="J22" s="30">
        <v>1.2735557099999999E-2</v>
      </c>
      <c r="K22" s="3"/>
      <c r="L22" s="7">
        <v>3.1724999999999999</v>
      </c>
      <c r="M22" s="7">
        <f t="shared" si="0"/>
        <v>3.7435499999999995</v>
      </c>
      <c r="N22" s="7">
        <f t="shared" si="1"/>
        <v>3.3691949999999995</v>
      </c>
      <c r="O22" s="6">
        <v>3.82</v>
      </c>
      <c r="Q22" s="6">
        <v>3.82</v>
      </c>
    </row>
    <row r="23" spans="1:17">
      <c r="A23" s="24" t="s">
        <v>52</v>
      </c>
      <c r="B23" s="24" t="s">
        <v>53</v>
      </c>
      <c r="C23" s="25">
        <v>1</v>
      </c>
      <c r="D23" s="28" t="s">
        <v>41</v>
      </c>
      <c r="E23" s="28">
        <v>1</v>
      </c>
      <c r="F23" s="44" t="s">
        <v>20</v>
      </c>
      <c r="G23" s="44"/>
      <c r="H23" s="19">
        <v>0</v>
      </c>
      <c r="I23" s="19">
        <v>3.242286</v>
      </c>
      <c r="J23" s="30">
        <v>0</v>
      </c>
      <c r="L23" s="7">
        <v>3.0529999999999999</v>
      </c>
      <c r="M23" s="7">
        <f t="shared" si="0"/>
        <v>3.6025399999999999</v>
      </c>
      <c r="N23" s="7">
        <f t="shared" si="1"/>
        <v>3.242286</v>
      </c>
      <c r="O23" s="6">
        <v>3.67</v>
      </c>
      <c r="Q23" s="6">
        <v>3.67</v>
      </c>
    </row>
    <row r="24" spans="1:17">
      <c r="A24" s="24" t="s">
        <v>54</v>
      </c>
      <c r="B24" s="24" t="s">
        <v>55</v>
      </c>
      <c r="C24" s="25">
        <v>1</v>
      </c>
      <c r="D24" s="28" t="s">
        <v>41</v>
      </c>
      <c r="E24" s="28">
        <v>1</v>
      </c>
      <c r="F24" s="44" t="s">
        <v>20</v>
      </c>
      <c r="G24" s="44"/>
      <c r="H24" s="19">
        <v>8</v>
      </c>
      <c r="I24" s="19">
        <v>2.1724271999999996</v>
      </c>
      <c r="J24" s="30">
        <v>1.7379417599999995E-2</v>
      </c>
      <c r="K24" s="3"/>
      <c r="L24" s="9">
        <v>2.0455999999999999</v>
      </c>
      <c r="M24" s="7">
        <f t="shared" si="0"/>
        <v>2.4138079999999995</v>
      </c>
      <c r="N24" s="7">
        <f t="shared" si="1"/>
        <v>2.1724271999999996</v>
      </c>
      <c r="O24" s="6">
        <v>2.46</v>
      </c>
      <c r="Q24" s="6">
        <v>2.46</v>
      </c>
    </row>
    <row r="25" spans="1:17" ht="19.5" customHeight="1">
      <c r="A25" s="24" t="s">
        <v>56</v>
      </c>
      <c r="B25" s="24" t="s">
        <v>57</v>
      </c>
      <c r="C25" s="25">
        <v>1</v>
      </c>
      <c r="D25" s="28" t="s">
        <v>41</v>
      </c>
      <c r="E25" s="28">
        <v>1</v>
      </c>
      <c r="F25" s="44" t="s">
        <v>20</v>
      </c>
      <c r="G25" s="44"/>
      <c r="H25" s="19">
        <v>21.6</v>
      </c>
      <c r="I25" s="29">
        <v>2.0737673999999999</v>
      </c>
      <c r="J25" s="30">
        <v>4.4793375840000003E-2</v>
      </c>
      <c r="K25" s="3"/>
      <c r="L25" s="7">
        <v>1.9527000000000001</v>
      </c>
      <c r="M25" s="7">
        <f t="shared" si="0"/>
        <v>2.3041860000000001</v>
      </c>
      <c r="N25" s="7">
        <f t="shared" si="1"/>
        <v>2.0737673999999999</v>
      </c>
      <c r="O25" s="6">
        <v>2.35</v>
      </c>
      <c r="Q25" s="6">
        <v>2.35</v>
      </c>
    </row>
    <row r="26" spans="1:17">
      <c r="A26" s="24" t="s">
        <v>58</v>
      </c>
      <c r="B26" s="24" t="s">
        <v>59</v>
      </c>
      <c r="C26" s="25">
        <v>2</v>
      </c>
      <c r="D26" s="28" t="s">
        <v>51</v>
      </c>
      <c r="E26" s="28">
        <v>2</v>
      </c>
      <c r="F26" s="44" t="s">
        <v>20</v>
      </c>
      <c r="G26" s="44"/>
      <c r="H26" s="19">
        <v>0</v>
      </c>
      <c r="I26" s="19">
        <v>4.185873</v>
      </c>
      <c r="J26" s="30">
        <v>0</v>
      </c>
      <c r="K26" s="3"/>
      <c r="L26" s="7">
        <v>3.9415</v>
      </c>
      <c r="M26" s="7">
        <f t="shared" si="0"/>
        <v>4.65097</v>
      </c>
      <c r="N26" s="7">
        <f t="shared" si="1"/>
        <v>4.185873</v>
      </c>
      <c r="O26" s="6">
        <v>4.75</v>
      </c>
      <c r="Q26" s="6">
        <v>4.75</v>
      </c>
    </row>
    <row r="27" spans="1:17">
      <c r="A27" s="24" t="s">
        <v>60</v>
      </c>
      <c r="B27" s="24" t="s">
        <v>61</v>
      </c>
      <c r="C27" s="25">
        <v>1</v>
      </c>
      <c r="D27" s="28" t="s">
        <v>41</v>
      </c>
      <c r="E27" s="28">
        <v>1</v>
      </c>
      <c r="F27" s="44" t="s">
        <v>28</v>
      </c>
      <c r="G27" s="44"/>
      <c r="H27" s="19">
        <v>14</v>
      </c>
      <c r="I27" s="29">
        <v>2.0737673999999999</v>
      </c>
      <c r="J27" s="30">
        <v>2.9032743600000001E-2</v>
      </c>
      <c r="K27" s="3"/>
      <c r="L27" s="7">
        <v>1.9527000000000001</v>
      </c>
      <c r="M27" s="7">
        <f t="shared" si="0"/>
        <v>2.3041860000000001</v>
      </c>
      <c r="N27" s="7">
        <f t="shared" si="1"/>
        <v>2.0737673999999999</v>
      </c>
      <c r="O27" s="6">
        <v>2.35</v>
      </c>
      <c r="Q27" s="6">
        <v>2.35</v>
      </c>
    </row>
    <row r="28" spans="1:17">
      <c r="A28" s="24" t="s">
        <v>62</v>
      </c>
      <c r="B28" s="24" t="s">
        <v>63</v>
      </c>
      <c r="C28" s="25">
        <v>1</v>
      </c>
      <c r="D28" s="28" t="s">
        <v>41</v>
      </c>
      <c r="E28" s="28">
        <v>1</v>
      </c>
      <c r="F28" s="44" t="s">
        <v>28</v>
      </c>
      <c r="G28" s="44"/>
      <c r="H28" s="19">
        <v>17</v>
      </c>
      <c r="I28" s="29">
        <v>1.6794467999999998</v>
      </c>
      <c r="J28" s="30">
        <v>2.8550595599999999E-2</v>
      </c>
      <c r="K28" s="3"/>
      <c r="L28" s="7">
        <v>1.5813999999999999</v>
      </c>
      <c r="M28" s="7">
        <f t="shared" si="0"/>
        <v>1.8660519999999998</v>
      </c>
      <c r="N28" s="7">
        <f t="shared" si="1"/>
        <v>1.6794467999999998</v>
      </c>
      <c r="O28" s="6">
        <v>1.89</v>
      </c>
      <c r="Q28" s="6">
        <v>1.89</v>
      </c>
    </row>
    <row r="29" spans="1:17" ht="19.5">
      <c r="A29" s="24" t="s">
        <v>64</v>
      </c>
      <c r="B29" s="24" t="s">
        <v>65</v>
      </c>
      <c r="C29" s="25">
        <v>2</v>
      </c>
      <c r="D29" s="28" t="s">
        <v>51</v>
      </c>
      <c r="E29" s="28">
        <v>2</v>
      </c>
      <c r="F29" s="44" t="s">
        <v>20</v>
      </c>
      <c r="G29" s="44"/>
      <c r="H29" s="19">
        <v>506</v>
      </c>
      <c r="I29" s="29">
        <v>1.8801000000000001</v>
      </c>
      <c r="J29" s="30">
        <v>1.9026612000000001</v>
      </c>
      <c r="L29" s="7">
        <v>1.5932999999999999</v>
      </c>
      <c r="M29" s="12">
        <f t="shared" si="0"/>
        <v>1.8800939999999999</v>
      </c>
      <c r="N29" s="12">
        <f>M29</f>
        <v>1.8800939999999999</v>
      </c>
      <c r="O29" s="6">
        <v>1.92</v>
      </c>
      <c r="Q29" s="6">
        <v>1.92</v>
      </c>
    </row>
    <row r="30" spans="1:17">
      <c r="A30" s="24" t="s">
        <v>66</v>
      </c>
      <c r="B30" s="24" t="s">
        <v>67</v>
      </c>
      <c r="C30" s="25" t="s">
        <v>0</v>
      </c>
      <c r="D30" s="28" t="s">
        <v>0</v>
      </c>
      <c r="E30" s="28"/>
      <c r="F30" s="44" t="s">
        <v>0</v>
      </c>
      <c r="G30" s="44"/>
      <c r="H30" s="19"/>
      <c r="I30" s="19"/>
      <c r="J30" s="30">
        <v>0.16807919999999998</v>
      </c>
      <c r="L30" s="7"/>
      <c r="M30" s="7">
        <f t="shared" si="0"/>
        <v>0</v>
      </c>
      <c r="N30" s="7"/>
      <c r="O30" s="6">
        <v>0</v>
      </c>
      <c r="Q30" s="6">
        <v>0</v>
      </c>
    </row>
    <row r="31" spans="1:17" ht="29.25">
      <c r="A31" s="24" t="s">
        <v>68</v>
      </c>
      <c r="B31" s="24" t="s">
        <v>69</v>
      </c>
      <c r="C31" s="25">
        <v>5</v>
      </c>
      <c r="D31" s="28" t="s">
        <v>70</v>
      </c>
      <c r="E31" s="28">
        <v>0</v>
      </c>
      <c r="F31" s="44" t="s">
        <v>71</v>
      </c>
      <c r="G31" s="44"/>
      <c r="H31" s="19">
        <v>0</v>
      </c>
      <c r="I31" s="19">
        <v>64.52</v>
      </c>
      <c r="J31" s="30">
        <v>0</v>
      </c>
      <c r="L31" s="13">
        <v>35.61</v>
      </c>
      <c r="M31" s="7">
        <f t="shared" si="0"/>
        <v>42.019799999999996</v>
      </c>
      <c r="N31" s="7"/>
      <c r="O31" s="6">
        <v>0</v>
      </c>
      <c r="Q31" s="6">
        <v>0</v>
      </c>
    </row>
    <row r="32" spans="1:17" ht="29.25">
      <c r="A32" s="24" t="s">
        <v>72</v>
      </c>
      <c r="B32" s="24" t="s">
        <v>73</v>
      </c>
      <c r="C32" s="25">
        <v>5</v>
      </c>
      <c r="D32" s="28" t="s">
        <v>70</v>
      </c>
      <c r="E32" s="28">
        <v>1</v>
      </c>
      <c r="F32" s="44" t="s">
        <v>28</v>
      </c>
      <c r="G32" s="44"/>
      <c r="H32" s="19">
        <v>4</v>
      </c>
      <c r="I32" s="19">
        <v>42.019799999999996</v>
      </c>
      <c r="J32" s="30">
        <v>0.16807919999999998</v>
      </c>
      <c r="L32" s="13">
        <v>35.61</v>
      </c>
      <c r="M32" s="7">
        <f t="shared" si="0"/>
        <v>42.019799999999996</v>
      </c>
      <c r="N32" s="7"/>
      <c r="O32" s="6">
        <v>0</v>
      </c>
      <c r="Q32" s="6">
        <v>0</v>
      </c>
    </row>
    <row r="33" spans="1:17">
      <c r="A33" s="24" t="s">
        <v>74</v>
      </c>
      <c r="B33" s="24" t="s">
        <v>75</v>
      </c>
      <c r="C33" s="25" t="s">
        <v>0</v>
      </c>
      <c r="D33" s="28" t="s">
        <v>0</v>
      </c>
      <c r="E33" s="26"/>
      <c r="F33" s="45" t="s">
        <v>0</v>
      </c>
      <c r="G33" s="46"/>
      <c r="H33" s="19"/>
      <c r="I33" s="19"/>
      <c r="J33" s="30">
        <v>0</v>
      </c>
      <c r="K33" s="4">
        <v>34621.24</v>
      </c>
      <c r="L33" s="7"/>
      <c r="M33" s="7">
        <f t="shared" si="0"/>
        <v>0</v>
      </c>
      <c r="N33" s="7"/>
      <c r="O33" s="6">
        <v>0</v>
      </c>
      <c r="Q33" s="6">
        <v>0</v>
      </c>
    </row>
    <row r="34" spans="1:17" ht="23.25" customHeight="1">
      <c r="A34" s="24" t="s">
        <v>76</v>
      </c>
      <c r="B34" s="24" t="s">
        <v>77</v>
      </c>
      <c r="C34" s="25" t="s">
        <v>0</v>
      </c>
      <c r="D34" s="28" t="s">
        <v>78</v>
      </c>
      <c r="E34" s="26"/>
      <c r="F34" s="45" t="s">
        <v>20</v>
      </c>
      <c r="G34" s="46"/>
      <c r="H34" s="19">
        <v>0</v>
      </c>
      <c r="I34" s="19">
        <v>12.22</v>
      </c>
      <c r="J34" s="30">
        <v>0</v>
      </c>
      <c r="L34" s="7">
        <v>10.356199999999999</v>
      </c>
      <c r="M34" s="7">
        <f t="shared" si="0"/>
        <v>12.220315999999999</v>
      </c>
      <c r="N34" s="7"/>
      <c r="O34" s="6">
        <v>12.51</v>
      </c>
      <c r="Q34" s="6">
        <v>12.51</v>
      </c>
    </row>
    <row r="35" spans="1:17" ht="19.5">
      <c r="A35" s="24" t="s">
        <v>79</v>
      </c>
      <c r="B35" s="24" t="s">
        <v>80</v>
      </c>
      <c r="C35" s="25">
        <v>1</v>
      </c>
      <c r="D35" s="28" t="s">
        <v>81</v>
      </c>
      <c r="E35" s="26">
        <v>0</v>
      </c>
      <c r="F35" s="45" t="s">
        <v>82</v>
      </c>
      <c r="G35" s="46"/>
      <c r="H35" s="19">
        <v>0</v>
      </c>
      <c r="I35" s="31">
        <v>12.391299999999999</v>
      </c>
      <c r="J35" s="30">
        <v>0</v>
      </c>
      <c r="K35" s="14"/>
      <c r="L35" s="7"/>
      <c r="M35" s="7">
        <f t="shared" si="0"/>
        <v>0</v>
      </c>
      <c r="N35" s="7"/>
      <c r="O35" s="6">
        <v>12.51</v>
      </c>
      <c r="Q35" s="6">
        <v>12.51</v>
      </c>
    </row>
    <row r="36" spans="1:17">
      <c r="A36" s="24" t="s">
        <v>83</v>
      </c>
      <c r="B36" s="24" t="s">
        <v>84</v>
      </c>
      <c r="C36" s="25">
        <v>1</v>
      </c>
      <c r="D36" s="28" t="s">
        <v>41</v>
      </c>
      <c r="E36" s="26">
        <v>1</v>
      </c>
      <c r="F36" s="45" t="s">
        <v>20</v>
      </c>
      <c r="G36" s="46"/>
      <c r="H36" s="19">
        <v>442</v>
      </c>
      <c r="I36" s="19">
        <v>1.54</v>
      </c>
      <c r="J36" s="30">
        <v>0.68068000000000006</v>
      </c>
      <c r="L36" s="7">
        <v>1.3104</v>
      </c>
      <c r="M36" s="7">
        <f t="shared" si="0"/>
        <v>1.5462719999999999</v>
      </c>
      <c r="N36" s="7"/>
      <c r="O36" s="6">
        <v>1.58</v>
      </c>
      <c r="Q36" s="6">
        <v>1.58</v>
      </c>
    </row>
    <row r="37" spans="1:17">
      <c r="A37" s="24" t="s">
        <v>85</v>
      </c>
      <c r="B37" s="24" t="s">
        <v>86</v>
      </c>
      <c r="C37" s="25">
        <v>1</v>
      </c>
      <c r="D37" s="28" t="s">
        <v>41</v>
      </c>
      <c r="E37" s="26">
        <v>1</v>
      </c>
      <c r="F37" s="45" t="s">
        <v>20</v>
      </c>
      <c r="G37" s="46"/>
      <c r="H37" s="19">
        <v>442</v>
      </c>
      <c r="I37" s="19">
        <v>1.54</v>
      </c>
      <c r="J37" s="30">
        <v>0.68068000000000006</v>
      </c>
      <c r="L37" s="7">
        <v>1.3104</v>
      </c>
      <c r="M37" s="7">
        <f t="shared" si="0"/>
        <v>1.5462719999999999</v>
      </c>
      <c r="N37" s="7"/>
      <c r="O37" s="6">
        <v>1.58</v>
      </c>
      <c r="Q37" s="6">
        <v>1.58</v>
      </c>
    </row>
    <row r="38" spans="1:17">
      <c r="A38" s="24" t="s">
        <v>87</v>
      </c>
      <c r="B38" s="24" t="s">
        <v>88</v>
      </c>
      <c r="C38" s="25" t="s">
        <v>0</v>
      </c>
      <c r="D38" s="28" t="s">
        <v>0</v>
      </c>
      <c r="E38" s="26"/>
      <c r="F38" s="45" t="s">
        <v>0</v>
      </c>
      <c r="G38" s="46"/>
      <c r="H38" s="19"/>
      <c r="I38" s="19"/>
      <c r="J38" s="30">
        <v>3.3078128159999993</v>
      </c>
      <c r="L38" s="7"/>
      <c r="M38" s="7">
        <f t="shared" si="0"/>
        <v>0</v>
      </c>
      <c r="N38" s="7"/>
      <c r="O38" s="6">
        <v>0</v>
      </c>
      <c r="Q38" s="6">
        <v>0</v>
      </c>
    </row>
    <row r="39" spans="1:17">
      <c r="A39" s="24" t="s">
        <v>89</v>
      </c>
      <c r="B39" s="24" t="s">
        <v>90</v>
      </c>
      <c r="C39" s="25" t="s">
        <v>0</v>
      </c>
      <c r="D39" s="28" t="s">
        <v>91</v>
      </c>
      <c r="E39" s="26">
        <v>365</v>
      </c>
      <c r="F39" s="45" t="s">
        <v>20</v>
      </c>
      <c r="G39" s="46"/>
      <c r="H39" s="19">
        <v>1.5</v>
      </c>
      <c r="I39" s="19">
        <v>3.0717759999999998</v>
      </c>
      <c r="J39" s="30">
        <v>1.68179736</v>
      </c>
      <c r="L39" s="9">
        <v>6.508</v>
      </c>
      <c r="M39" s="7">
        <f t="shared" si="0"/>
        <v>7.6794399999999996</v>
      </c>
      <c r="N39" s="10">
        <f>M39*0.26</f>
        <v>1.9966543999999999</v>
      </c>
      <c r="O39" s="6">
        <v>0</v>
      </c>
      <c r="Q39" s="6">
        <v>7.77</v>
      </c>
    </row>
    <row r="40" spans="1:17" ht="19.5">
      <c r="A40" s="24" t="s">
        <v>92</v>
      </c>
      <c r="B40" s="24" t="s">
        <v>93</v>
      </c>
      <c r="C40" s="25" t="s">
        <v>0</v>
      </c>
      <c r="D40" s="28" t="s">
        <v>94</v>
      </c>
      <c r="E40" s="26">
        <v>24</v>
      </c>
      <c r="F40" s="45" t="s">
        <v>20</v>
      </c>
      <c r="G40" s="46"/>
      <c r="H40" s="19">
        <v>40.799999999999997</v>
      </c>
      <c r="I40" s="31">
        <v>1.6605549999999998</v>
      </c>
      <c r="J40" s="30">
        <v>1.6260154559999995</v>
      </c>
      <c r="L40" s="15">
        <v>2.8144999999999998</v>
      </c>
      <c r="M40" s="7">
        <f t="shared" si="0"/>
        <v>3.3211099999999996</v>
      </c>
      <c r="N40" s="8">
        <f>M40*0.45</f>
        <v>1.4944994999999999</v>
      </c>
      <c r="O40" s="6">
        <v>0</v>
      </c>
      <c r="Q40" s="6">
        <v>3.39</v>
      </c>
    </row>
    <row r="41" spans="1:17">
      <c r="A41" s="24" t="s">
        <v>0</v>
      </c>
      <c r="B41" s="24" t="s">
        <v>95</v>
      </c>
      <c r="C41" s="25" t="s">
        <v>0</v>
      </c>
      <c r="D41" s="28" t="s">
        <v>0</v>
      </c>
      <c r="E41" s="26"/>
      <c r="F41" s="45" t="s">
        <v>0</v>
      </c>
      <c r="G41" s="46"/>
      <c r="H41" s="19"/>
      <c r="I41" s="19"/>
      <c r="J41" s="19">
        <v>40.013648924229607</v>
      </c>
      <c r="L41" s="7"/>
      <c r="M41" s="7">
        <f t="shared" si="0"/>
        <v>0</v>
      </c>
      <c r="N41" s="7"/>
      <c r="O41" s="6"/>
      <c r="Q41" s="6"/>
    </row>
    <row r="42" spans="1:17">
      <c r="A42" s="24" t="s">
        <v>96</v>
      </c>
      <c r="B42" s="24" t="s">
        <v>97</v>
      </c>
      <c r="C42" s="25" t="s">
        <v>0</v>
      </c>
      <c r="D42" s="28" t="s">
        <v>0</v>
      </c>
      <c r="E42" s="26"/>
      <c r="F42" s="45" t="s">
        <v>0</v>
      </c>
      <c r="G42" s="46"/>
      <c r="H42" s="19"/>
      <c r="I42" s="19"/>
      <c r="J42" s="30">
        <v>119.76535710197197</v>
      </c>
      <c r="L42" s="7"/>
      <c r="M42" s="7">
        <f t="shared" si="0"/>
        <v>0</v>
      </c>
      <c r="N42" s="7"/>
      <c r="O42" s="6">
        <v>0</v>
      </c>
      <c r="Q42" s="6">
        <v>0</v>
      </c>
    </row>
    <row r="43" spans="1:17" ht="19.5">
      <c r="A43" s="24" t="s">
        <v>98</v>
      </c>
      <c r="B43" s="24" t="s">
        <v>99</v>
      </c>
      <c r="C43" s="25">
        <v>1</v>
      </c>
      <c r="D43" s="28" t="s">
        <v>19</v>
      </c>
      <c r="E43" s="26">
        <v>365</v>
      </c>
      <c r="F43" s="45" t="s">
        <v>100</v>
      </c>
      <c r="G43" s="46"/>
      <c r="H43" s="32">
        <v>1.2335149999999999</v>
      </c>
      <c r="I43" s="19">
        <v>155.13</v>
      </c>
      <c r="J43" s="30">
        <v>69.84464141174999</v>
      </c>
      <c r="K43" s="4">
        <v>86766.62</v>
      </c>
      <c r="L43" s="7">
        <f>K43/I43/E43</f>
        <v>1.5323713474072562</v>
      </c>
      <c r="M43" s="7">
        <f t="shared" si="0"/>
        <v>1.8081981899405621</v>
      </c>
      <c r="N43" s="7"/>
      <c r="O43" s="6">
        <v>155.22</v>
      </c>
      <c r="Q43" s="6">
        <v>155.22</v>
      </c>
    </row>
    <row r="44" spans="1:17">
      <c r="A44" s="24" t="s">
        <v>101</v>
      </c>
      <c r="B44" s="24" t="s">
        <v>88</v>
      </c>
      <c r="C44" s="25" t="s">
        <v>0</v>
      </c>
      <c r="D44" s="28" t="s">
        <v>0</v>
      </c>
      <c r="E44" s="26"/>
      <c r="F44" s="45" t="s">
        <v>0</v>
      </c>
      <c r="G44" s="46"/>
      <c r="H44" s="19"/>
      <c r="I44" s="19"/>
      <c r="J44" s="30">
        <v>49.920715690221989</v>
      </c>
      <c r="L44" s="7"/>
      <c r="M44" s="7">
        <f t="shared" si="0"/>
        <v>0</v>
      </c>
      <c r="N44" s="7"/>
      <c r="O44" s="6">
        <v>0</v>
      </c>
      <c r="Q44" s="6">
        <v>0</v>
      </c>
    </row>
    <row r="45" spans="1:17" ht="19.5">
      <c r="A45" s="24" t="s">
        <v>102</v>
      </c>
      <c r="B45" s="24" t="s">
        <v>103</v>
      </c>
      <c r="C45" s="25">
        <v>1</v>
      </c>
      <c r="D45" s="28" t="s">
        <v>19</v>
      </c>
      <c r="E45" s="26">
        <v>365</v>
      </c>
      <c r="F45" s="45" t="s">
        <v>100</v>
      </c>
      <c r="G45" s="46"/>
      <c r="H45" s="32">
        <v>1.2335149999999999</v>
      </c>
      <c r="I45" s="19">
        <v>110.87751999999999</v>
      </c>
      <c r="J45" s="30">
        <v>49.920715690221989</v>
      </c>
      <c r="L45" s="9">
        <v>234.91</v>
      </c>
      <c r="M45" s="7">
        <f t="shared" si="0"/>
        <v>277.19379999999995</v>
      </c>
      <c r="N45" s="10">
        <f>M45*0.124</f>
        <v>34.372031199999995</v>
      </c>
      <c r="O45" s="7">
        <v>0.98839999999999995</v>
      </c>
      <c r="P45" s="7">
        <v>2.9220000000000002</v>
      </c>
      <c r="Q45" s="6">
        <v>216.2704</v>
      </c>
    </row>
    <row r="46" spans="1:17">
      <c r="A46" s="24" t="s">
        <v>0</v>
      </c>
      <c r="B46" s="24" t="s">
        <v>104</v>
      </c>
      <c r="C46" s="25" t="s">
        <v>0</v>
      </c>
      <c r="D46" s="28" t="s">
        <v>0</v>
      </c>
      <c r="E46" s="26"/>
      <c r="F46" s="45" t="s">
        <v>0</v>
      </c>
      <c r="G46" s="46"/>
      <c r="H46" s="19"/>
      <c r="I46" s="19"/>
      <c r="J46" s="30">
        <v>119.76535710197197</v>
      </c>
      <c r="L46" s="16"/>
      <c r="M46" s="7"/>
      <c r="N46" s="7"/>
      <c r="O46" s="6"/>
      <c r="Q46" s="6"/>
    </row>
    <row r="47" spans="1:17">
      <c r="A47" s="24" t="s">
        <v>105</v>
      </c>
      <c r="B47" s="24" t="s">
        <v>106</v>
      </c>
      <c r="C47" s="25" t="s">
        <v>0</v>
      </c>
      <c r="D47" s="28" t="s">
        <v>0</v>
      </c>
      <c r="E47" s="26"/>
      <c r="F47" s="45" t="s">
        <v>0</v>
      </c>
      <c r="G47" s="46"/>
      <c r="H47" s="19"/>
      <c r="I47" s="19"/>
      <c r="J47" s="30">
        <v>46.693195312500002</v>
      </c>
      <c r="K47" s="17">
        <f>K45-L46</f>
        <v>0</v>
      </c>
      <c r="L47" s="7"/>
      <c r="M47" s="7"/>
      <c r="N47" s="7"/>
      <c r="O47" s="6">
        <v>13.26</v>
      </c>
      <c r="Q47" s="6">
        <v>0</v>
      </c>
    </row>
    <row r="48" spans="1:17" ht="19.5">
      <c r="A48" s="24" t="s">
        <v>107</v>
      </c>
      <c r="B48" s="24" t="s">
        <v>108</v>
      </c>
      <c r="C48" s="25">
        <v>1</v>
      </c>
      <c r="D48" s="28" t="s">
        <v>109</v>
      </c>
      <c r="E48" s="26">
        <v>365</v>
      </c>
      <c r="F48" s="45" t="s">
        <v>100</v>
      </c>
      <c r="G48" s="46"/>
      <c r="H48" s="32">
        <v>0.34113749999999998</v>
      </c>
      <c r="I48" s="19">
        <v>375</v>
      </c>
      <c r="J48" s="30">
        <v>46.693195312500002</v>
      </c>
      <c r="K48" s="4">
        <v>33635.22</v>
      </c>
      <c r="L48" s="7">
        <f>K48/I48/E48</f>
        <v>0.24573676712328768</v>
      </c>
      <c r="M48" s="7"/>
      <c r="N48" s="7"/>
      <c r="O48" s="6">
        <v>13.26</v>
      </c>
      <c r="Q48" s="6">
        <v>13.26</v>
      </c>
    </row>
    <row r="49" spans="1:17">
      <c r="A49" s="24" t="s">
        <v>0</v>
      </c>
      <c r="B49" s="24" t="s">
        <v>110</v>
      </c>
      <c r="C49" s="25" t="s">
        <v>0</v>
      </c>
      <c r="D49" s="28" t="s">
        <v>0</v>
      </c>
      <c r="E49" s="26"/>
      <c r="F49" s="45" t="s">
        <v>0</v>
      </c>
      <c r="G49" s="46"/>
      <c r="H49" s="19"/>
      <c r="I49" s="19"/>
      <c r="J49" s="30">
        <v>46.693195312500002</v>
      </c>
      <c r="L49" s="7"/>
      <c r="M49" s="7"/>
      <c r="N49" s="7"/>
      <c r="O49" s="6"/>
      <c r="Q49" s="6"/>
    </row>
    <row r="50" spans="1:17" ht="39">
      <c r="A50" s="24" t="s">
        <v>111</v>
      </c>
      <c r="B50" s="24" t="s">
        <v>112</v>
      </c>
      <c r="C50" s="25" t="s">
        <v>0</v>
      </c>
      <c r="D50" s="28" t="s">
        <v>0</v>
      </c>
      <c r="E50" s="26"/>
      <c r="F50" s="45" t="s">
        <v>0</v>
      </c>
      <c r="G50" s="46"/>
      <c r="H50" s="19"/>
      <c r="I50" s="19"/>
      <c r="J50" s="30">
        <v>200.47202539999998</v>
      </c>
      <c r="L50" s="3">
        <f>120251.65/1000-J29-J30-J33+J64+J65+J66+J78+J105+J106</f>
        <v>126.6755534</v>
      </c>
      <c r="M50" s="3"/>
      <c r="N50" s="3"/>
      <c r="O50" s="6">
        <v>0</v>
      </c>
      <c r="Q50" s="6">
        <v>0</v>
      </c>
    </row>
    <row r="51" spans="1:17">
      <c r="A51" s="24" t="s">
        <v>113</v>
      </c>
      <c r="B51" s="24" t="s">
        <v>114</v>
      </c>
      <c r="C51" s="25" t="s">
        <v>0</v>
      </c>
      <c r="D51" s="28" t="s">
        <v>0</v>
      </c>
      <c r="E51" s="26"/>
      <c r="F51" s="45" t="s">
        <v>0</v>
      </c>
      <c r="G51" s="46"/>
      <c r="H51" s="19"/>
      <c r="I51" s="19"/>
      <c r="J51" s="30">
        <v>0</v>
      </c>
      <c r="L51" s="4"/>
      <c r="M51" s="4"/>
      <c r="N51" s="4"/>
      <c r="O51" s="6">
        <v>0</v>
      </c>
      <c r="Q51" s="6">
        <v>0</v>
      </c>
    </row>
    <row r="52" spans="1:17" ht="39">
      <c r="A52" s="24" t="s">
        <v>115</v>
      </c>
      <c r="B52" s="24" t="s">
        <v>116</v>
      </c>
      <c r="C52" s="25" t="s">
        <v>0</v>
      </c>
      <c r="D52" s="28" t="s">
        <v>117</v>
      </c>
      <c r="E52" s="26"/>
      <c r="F52" s="45" t="s">
        <v>0</v>
      </c>
      <c r="G52" s="46"/>
      <c r="H52" s="19"/>
      <c r="I52" s="19"/>
      <c r="J52" s="30">
        <v>0</v>
      </c>
      <c r="O52" s="6">
        <v>0</v>
      </c>
      <c r="Q52" s="6">
        <v>0</v>
      </c>
    </row>
    <row r="53" spans="1:17" ht="39">
      <c r="A53" s="24" t="s">
        <v>118</v>
      </c>
      <c r="B53" s="24" t="s">
        <v>119</v>
      </c>
      <c r="C53" s="25">
        <v>1</v>
      </c>
      <c r="D53" s="28" t="s">
        <v>117</v>
      </c>
      <c r="E53" s="26">
        <v>1</v>
      </c>
      <c r="F53" s="45" t="s">
        <v>120</v>
      </c>
      <c r="G53" s="46"/>
      <c r="H53" s="19"/>
      <c r="I53" s="19"/>
      <c r="J53" s="30">
        <v>0</v>
      </c>
      <c r="O53" s="6">
        <v>0</v>
      </c>
      <c r="Q53" s="6">
        <v>0</v>
      </c>
    </row>
    <row r="54" spans="1:17" ht="39">
      <c r="A54" s="24" t="s">
        <v>121</v>
      </c>
      <c r="B54" s="24" t="s">
        <v>122</v>
      </c>
      <c r="C54" s="25">
        <v>1</v>
      </c>
      <c r="D54" s="28" t="s">
        <v>117</v>
      </c>
      <c r="E54" s="26">
        <v>1</v>
      </c>
      <c r="F54" s="45" t="s">
        <v>120</v>
      </c>
      <c r="G54" s="46"/>
      <c r="H54" s="19"/>
      <c r="I54" s="19"/>
      <c r="J54" s="30">
        <v>0</v>
      </c>
      <c r="O54" s="6">
        <v>0</v>
      </c>
      <c r="Q54" s="6">
        <v>0</v>
      </c>
    </row>
    <row r="55" spans="1:17" ht="39">
      <c r="A55" s="24" t="s">
        <v>123</v>
      </c>
      <c r="B55" s="24" t="s">
        <v>124</v>
      </c>
      <c r="C55" s="25">
        <v>1</v>
      </c>
      <c r="D55" s="28" t="s">
        <v>117</v>
      </c>
      <c r="E55" s="26">
        <v>1</v>
      </c>
      <c r="F55" s="45" t="s">
        <v>120</v>
      </c>
      <c r="G55" s="46"/>
      <c r="H55" s="19"/>
      <c r="I55" s="19"/>
      <c r="J55" s="30">
        <v>0</v>
      </c>
      <c r="O55" s="6">
        <v>0</v>
      </c>
      <c r="Q55" s="6">
        <v>0</v>
      </c>
    </row>
    <row r="56" spans="1:17" ht="39">
      <c r="A56" s="24" t="s">
        <v>125</v>
      </c>
      <c r="B56" s="24" t="s">
        <v>126</v>
      </c>
      <c r="C56" s="25">
        <v>1</v>
      </c>
      <c r="D56" s="28" t="s">
        <v>117</v>
      </c>
      <c r="E56" s="26">
        <v>1</v>
      </c>
      <c r="F56" s="45" t="s">
        <v>120</v>
      </c>
      <c r="G56" s="46"/>
      <c r="H56" s="19"/>
      <c r="I56" s="19"/>
      <c r="J56" s="30">
        <v>0</v>
      </c>
      <c r="O56" s="6">
        <v>0</v>
      </c>
      <c r="Q56" s="6">
        <v>0</v>
      </c>
    </row>
    <row r="57" spans="1:17">
      <c r="A57" s="24" t="s">
        <v>127</v>
      </c>
      <c r="B57" s="24" t="s">
        <v>128</v>
      </c>
      <c r="C57" s="25" t="s">
        <v>0</v>
      </c>
      <c r="D57" s="28" t="s">
        <v>0</v>
      </c>
      <c r="E57" s="26"/>
      <c r="F57" s="45" t="s">
        <v>0</v>
      </c>
      <c r="G57" s="46"/>
      <c r="H57" s="19"/>
      <c r="I57" s="19"/>
      <c r="J57" s="30">
        <v>133.22161159999999</v>
      </c>
      <c r="O57" s="6">
        <v>0</v>
      </c>
      <c r="Q57" s="6">
        <v>0</v>
      </c>
    </row>
    <row r="58" spans="1:17" ht="21.75" customHeight="1">
      <c r="A58" s="24" t="s">
        <v>129</v>
      </c>
      <c r="B58" s="24" t="s">
        <v>130</v>
      </c>
      <c r="C58" s="25">
        <v>1</v>
      </c>
      <c r="D58" s="28" t="s">
        <v>131</v>
      </c>
      <c r="E58" s="26">
        <v>1</v>
      </c>
      <c r="F58" s="45" t="s">
        <v>71</v>
      </c>
      <c r="G58" s="46"/>
      <c r="H58" s="19">
        <v>200</v>
      </c>
      <c r="I58" s="19">
        <v>623</v>
      </c>
      <c r="J58" s="30">
        <v>124.6</v>
      </c>
      <c r="K58" s="18"/>
      <c r="O58" s="6">
        <v>0</v>
      </c>
      <c r="Q58" s="6">
        <v>163.26</v>
      </c>
    </row>
    <row r="59" spans="1:17" ht="39">
      <c r="A59" s="24" t="s">
        <v>132</v>
      </c>
      <c r="B59" s="24" t="s">
        <v>133</v>
      </c>
      <c r="C59" s="25">
        <v>1</v>
      </c>
      <c r="D59" s="28" t="s">
        <v>117</v>
      </c>
      <c r="E59" s="26">
        <v>1</v>
      </c>
      <c r="F59" s="45" t="s">
        <v>120</v>
      </c>
      <c r="G59" s="46"/>
      <c r="H59" s="19"/>
      <c r="I59" s="19"/>
      <c r="J59" s="30">
        <v>0</v>
      </c>
      <c r="O59" s="6">
        <v>0</v>
      </c>
      <c r="Q59" s="6">
        <v>0</v>
      </c>
    </row>
    <row r="60" spans="1:17" ht="39">
      <c r="A60" s="24" t="s">
        <v>134</v>
      </c>
      <c r="B60" s="24" t="s">
        <v>135</v>
      </c>
      <c r="C60" s="25">
        <v>1</v>
      </c>
      <c r="D60" s="28" t="s">
        <v>117</v>
      </c>
      <c r="E60" s="26">
        <v>1</v>
      </c>
      <c r="F60" s="45" t="s">
        <v>120</v>
      </c>
      <c r="G60" s="46"/>
      <c r="H60" s="19"/>
      <c r="I60" s="19"/>
      <c r="J60" s="30">
        <v>0</v>
      </c>
      <c r="O60" s="6">
        <v>0</v>
      </c>
      <c r="Q60" s="6">
        <v>0</v>
      </c>
    </row>
    <row r="61" spans="1:17" ht="19.5">
      <c r="A61" s="24" t="s">
        <v>136</v>
      </c>
      <c r="B61" s="24" t="s">
        <v>137</v>
      </c>
      <c r="C61" s="25">
        <v>1</v>
      </c>
      <c r="D61" s="28" t="s">
        <v>138</v>
      </c>
      <c r="E61" s="26"/>
      <c r="F61" s="45" t="s">
        <v>139</v>
      </c>
      <c r="G61" s="46"/>
      <c r="H61" s="19">
        <v>0</v>
      </c>
      <c r="I61" s="19">
        <v>1055.6500000000001</v>
      </c>
      <c r="J61" s="30">
        <v>0</v>
      </c>
      <c r="K61" s="4"/>
      <c r="O61" s="6">
        <v>0</v>
      </c>
      <c r="Q61" s="6">
        <v>0</v>
      </c>
    </row>
    <row r="62" spans="1:17" ht="39">
      <c r="A62" s="24" t="s">
        <v>140</v>
      </c>
      <c r="B62" s="24" t="s">
        <v>141</v>
      </c>
      <c r="C62" s="25">
        <v>1</v>
      </c>
      <c r="D62" s="28" t="s">
        <v>117</v>
      </c>
      <c r="E62" s="26"/>
      <c r="F62" s="45" t="s">
        <v>139</v>
      </c>
      <c r="G62" s="46"/>
      <c r="H62" s="19"/>
      <c r="I62" s="19"/>
      <c r="J62" s="30">
        <v>0</v>
      </c>
      <c r="O62" s="6">
        <v>0</v>
      </c>
      <c r="Q62" s="6">
        <v>0</v>
      </c>
    </row>
    <row r="63" spans="1:17" ht="39">
      <c r="A63" s="24" t="s">
        <v>142</v>
      </c>
      <c r="B63" s="24" t="s">
        <v>143</v>
      </c>
      <c r="C63" s="25">
        <v>1</v>
      </c>
      <c r="D63" s="28" t="s">
        <v>117</v>
      </c>
      <c r="E63" s="26"/>
      <c r="F63" s="45" t="s">
        <v>71</v>
      </c>
      <c r="G63" s="46"/>
      <c r="H63" s="19">
        <v>96</v>
      </c>
      <c r="I63" s="19">
        <v>73.23</v>
      </c>
      <c r="J63" s="30">
        <v>8.3495916000000001</v>
      </c>
      <c r="O63" s="6">
        <v>0</v>
      </c>
      <c r="Q63" s="6">
        <v>0</v>
      </c>
    </row>
    <row r="64" spans="1:17" ht="39">
      <c r="A64" s="24" t="s">
        <v>144</v>
      </c>
      <c r="B64" s="24" t="s">
        <v>145</v>
      </c>
      <c r="C64" s="25" t="s">
        <v>0</v>
      </c>
      <c r="D64" s="28" t="s">
        <v>117</v>
      </c>
      <c r="E64" s="26"/>
      <c r="F64" s="45" t="s">
        <v>28</v>
      </c>
      <c r="G64" s="46"/>
      <c r="H64" s="19"/>
      <c r="I64" s="19"/>
      <c r="J64" s="30">
        <v>0</v>
      </c>
      <c r="O64" s="6">
        <v>0</v>
      </c>
      <c r="Q64" s="6">
        <v>0</v>
      </c>
    </row>
    <row r="65" spans="1:17">
      <c r="A65" s="24" t="s">
        <v>146</v>
      </c>
      <c r="B65" s="24" t="s">
        <v>147</v>
      </c>
      <c r="C65" s="25" t="s">
        <v>0</v>
      </c>
      <c r="D65" s="28" t="s">
        <v>78</v>
      </c>
      <c r="E65" s="26"/>
      <c r="F65" s="45" t="s">
        <v>139</v>
      </c>
      <c r="G65" s="46"/>
      <c r="H65" s="19"/>
      <c r="I65" s="19"/>
      <c r="J65" s="30">
        <v>0</v>
      </c>
      <c r="O65" s="6">
        <v>0</v>
      </c>
      <c r="Q65" s="6">
        <v>0</v>
      </c>
    </row>
    <row r="66" spans="1:17" ht="19.5">
      <c r="A66" s="24" t="s">
        <v>148</v>
      </c>
      <c r="B66" s="24" t="s">
        <v>149</v>
      </c>
      <c r="C66" s="25">
        <v>1</v>
      </c>
      <c r="D66" s="28" t="s">
        <v>138</v>
      </c>
      <c r="E66" s="26"/>
      <c r="F66" s="45" t="s">
        <v>28</v>
      </c>
      <c r="G66" s="46"/>
      <c r="H66" s="19">
        <v>2</v>
      </c>
      <c r="I66" s="19">
        <v>136.01</v>
      </c>
      <c r="J66" s="30">
        <v>0.27201999999999998</v>
      </c>
      <c r="O66" s="6">
        <v>0</v>
      </c>
      <c r="Q66" s="6">
        <v>0</v>
      </c>
    </row>
    <row r="67" spans="1:17" ht="39">
      <c r="A67" s="24" t="s">
        <v>150</v>
      </c>
      <c r="B67" s="24" t="s">
        <v>151</v>
      </c>
      <c r="C67" s="25">
        <v>1</v>
      </c>
      <c r="D67" s="28" t="s">
        <v>117</v>
      </c>
      <c r="E67" s="26"/>
      <c r="F67" s="45" t="s">
        <v>139</v>
      </c>
      <c r="G67" s="46"/>
      <c r="H67" s="19"/>
      <c r="I67" s="19"/>
      <c r="J67" s="30">
        <v>0</v>
      </c>
      <c r="O67" s="6">
        <v>0</v>
      </c>
      <c r="Q67" s="6">
        <v>0</v>
      </c>
    </row>
    <row r="68" spans="1:17">
      <c r="A68" s="24" t="s">
        <v>152</v>
      </c>
      <c r="B68" s="24" t="s">
        <v>153</v>
      </c>
      <c r="C68" s="25" t="s">
        <v>0</v>
      </c>
      <c r="D68" s="28" t="s">
        <v>0</v>
      </c>
      <c r="E68" s="26"/>
      <c r="F68" s="45" t="s">
        <v>0</v>
      </c>
      <c r="G68" s="46"/>
      <c r="H68" s="19"/>
      <c r="I68" s="19"/>
      <c r="J68" s="30">
        <v>0</v>
      </c>
      <c r="O68" s="6">
        <v>0</v>
      </c>
      <c r="Q68" s="6">
        <v>0</v>
      </c>
    </row>
    <row r="69" spans="1:17" ht="39">
      <c r="A69" s="24" t="s">
        <v>154</v>
      </c>
      <c r="B69" s="24" t="s">
        <v>155</v>
      </c>
      <c r="C69" s="25">
        <v>1</v>
      </c>
      <c r="D69" s="28" t="s">
        <v>117</v>
      </c>
      <c r="E69" s="26"/>
      <c r="F69" s="45" t="s">
        <v>139</v>
      </c>
      <c r="G69" s="46"/>
      <c r="H69" s="19"/>
      <c r="I69" s="19"/>
      <c r="J69" s="30">
        <v>0</v>
      </c>
      <c r="O69" s="6">
        <v>0</v>
      </c>
      <c r="Q69" s="6">
        <v>0</v>
      </c>
    </row>
    <row r="70" spans="1:17" ht="39">
      <c r="A70" s="24" t="s">
        <v>156</v>
      </c>
      <c r="B70" s="24" t="s">
        <v>157</v>
      </c>
      <c r="C70" s="25">
        <v>1</v>
      </c>
      <c r="D70" s="28" t="s">
        <v>117</v>
      </c>
      <c r="E70" s="26"/>
      <c r="F70" s="45" t="s">
        <v>120</v>
      </c>
      <c r="G70" s="46"/>
      <c r="H70" s="19"/>
      <c r="I70" s="19"/>
      <c r="J70" s="33">
        <v>0</v>
      </c>
      <c r="O70" s="6">
        <v>0</v>
      </c>
      <c r="Q70" s="6">
        <v>0</v>
      </c>
    </row>
    <row r="71" spans="1:17" ht="39">
      <c r="A71" s="24" t="s">
        <v>158</v>
      </c>
      <c r="B71" s="24" t="s">
        <v>159</v>
      </c>
      <c r="C71" s="25">
        <v>1</v>
      </c>
      <c r="D71" s="28" t="s">
        <v>117</v>
      </c>
      <c r="E71" s="26"/>
      <c r="F71" s="45" t="s">
        <v>120</v>
      </c>
      <c r="G71" s="46"/>
      <c r="H71" s="19"/>
      <c r="I71" s="19"/>
      <c r="J71" s="30">
        <v>0</v>
      </c>
      <c r="O71" s="6">
        <v>0</v>
      </c>
      <c r="Q71" s="6">
        <v>0</v>
      </c>
    </row>
    <row r="72" spans="1:17">
      <c r="A72" s="24" t="s">
        <v>160</v>
      </c>
      <c r="B72" s="24" t="s">
        <v>161</v>
      </c>
      <c r="C72" s="25" t="s">
        <v>0</v>
      </c>
      <c r="D72" s="28" t="s">
        <v>0</v>
      </c>
      <c r="E72" s="26"/>
      <c r="F72" s="45" t="s">
        <v>0</v>
      </c>
      <c r="G72" s="46"/>
      <c r="H72" s="19"/>
      <c r="I72" s="19"/>
      <c r="J72" s="30">
        <v>0</v>
      </c>
      <c r="O72" s="6">
        <v>0</v>
      </c>
      <c r="Q72" s="6">
        <v>0</v>
      </c>
    </row>
    <row r="73" spans="1:17" ht="19.5">
      <c r="A73" s="24" t="s">
        <v>162</v>
      </c>
      <c r="B73" s="24" t="s">
        <v>163</v>
      </c>
      <c r="C73" s="25">
        <v>1</v>
      </c>
      <c r="D73" s="28" t="s">
        <v>164</v>
      </c>
      <c r="E73" s="26"/>
      <c r="F73" s="45" t="s">
        <v>120</v>
      </c>
      <c r="G73" s="46"/>
      <c r="H73" s="19"/>
      <c r="I73" s="19"/>
      <c r="J73" s="30">
        <v>0</v>
      </c>
      <c r="O73" s="6">
        <v>0</v>
      </c>
      <c r="Q73" s="6">
        <v>0</v>
      </c>
    </row>
    <row r="74" spans="1:17" ht="39">
      <c r="A74" s="24" t="s">
        <v>165</v>
      </c>
      <c r="B74" s="24" t="s">
        <v>166</v>
      </c>
      <c r="C74" s="25" t="s">
        <v>0</v>
      </c>
      <c r="D74" s="28" t="s">
        <v>167</v>
      </c>
      <c r="E74" s="26"/>
      <c r="F74" s="45" t="s">
        <v>139</v>
      </c>
      <c r="G74" s="46"/>
      <c r="H74" s="19"/>
      <c r="I74" s="19"/>
      <c r="J74" s="30">
        <v>0</v>
      </c>
      <c r="O74" s="6">
        <v>0</v>
      </c>
      <c r="Q74" s="6">
        <v>0</v>
      </c>
    </row>
    <row r="75" spans="1:17" ht="39">
      <c r="A75" s="24" t="s">
        <v>168</v>
      </c>
      <c r="B75" s="24" t="s">
        <v>169</v>
      </c>
      <c r="C75" s="25" t="s">
        <v>0</v>
      </c>
      <c r="D75" s="28" t="s">
        <v>117</v>
      </c>
      <c r="E75" s="26"/>
      <c r="F75" s="45" t="s">
        <v>71</v>
      </c>
      <c r="G75" s="46"/>
      <c r="H75" s="19"/>
      <c r="I75" s="19"/>
      <c r="J75" s="30">
        <v>0</v>
      </c>
      <c r="O75" s="6">
        <v>0</v>
      </c>
      <c r="Q75" s="6">
        <v>0</v>
      </c>
    </row>
    <row r="76" spans="1:17" ht="19.5">
      <c r="A76" s="24" t="s">
        <v>170</v>
      </c>
      <c r="B76" s="24" t="s">
        <v>171</v>
      </c>
      <c r="C76" s="25">
        <v>1</v>
      </c>
      <c r="D76" s="28" t="s">
        <v>138</v>
      </c>
      <c r="E76" s="26"/>
      <c r="F76" s="45" t="s">
        <v>28</v>
      </c>
      <c r="G76" s="46"/>
      <c r="H76" s="19"/>
      <c r="I76" s="19"/>
      <c r="J76" s="30">
        <v>0</v>
      </c>
      <c r="O76" s="6">
        <v>0</v>
      </c>
      <c r="Q76" s="6">
        <v>0</v>
      </c>
    </row>
    <row r="77" spans="1:17" ht="19.5">
      <c r="A77" s="24" t="s">
        <v>172</v>
      </c>
      <c r="B77" s="24" t="s">
        <v>173</v>
      </c>
      <c r="C77" s="25">
        <v>1</v>
      </c>
      <c r="D77" s="28" t="s">
        <v>138</v>
      </c>
      <c r="E77" s="26"/>
      <c r="F77" s="45" t="s">
        <v>28</v>
      </c>
      <c r="G77" s="46"/>
      <c r="H77" s="19"/>
      <c r="I77" s="19"/>
      <c r="J77" s="30">
        <v>0</v>
      </c>
      <c r="O77" s="6">
        <v>0</v>
      </c>
      <c r="Q77" s="6">
        <v>0</v>
      </c>
    </row>
    <row r="78" spans="1:17" ht="39">
      <c r="A78" s="24" t="s">
        <v>174</v>
      </c>
      <c r="B78" s="24" t="s">
        <v>175</v>
      </c>
      <c r="C78" s="25">
        <v>1</v>
      </c>
      <c r="D78" s="28" t="s">
        <v>117</v>
      </c>
      <c r="E78" s="26"/>
      <c r="F78" s="45" t="s">
        <v>28</v>
      </c>
      <c r="G78" s="46"/>
      <c r="H78" s="19"/>
      <c r="I78" s="19"/>
      <c r="J78" s="30">
        <v>0</v>
      </c>
      <c r="O78" s="6">
        <v>0</v>
      </c>
      <c r="Q78" s="6">
        <v>0</v>
      </c>
    </row>
    <row r="79" spans="1:17" ht="39">
      <c r="A79" s="24" t="s">
        <v>176</v>
      </c>
      <c r="B79" s="24" t="s">
        <v>177</v>
      </c>
      <c r="C79" s="25">
        <v>1</v>
      </c>
      <c r="D79" s="28" t="s">
        <v>117</v>
      </c>
      <c r="E79" s="26"/>
      <c r="F79" s="45" t="s">
        <v>120</v>
      </c>
      <c r="G79" s="46"/>
      <c r="H79" s="19"/>
      <c r="I79" s="19"/>
      <c r="J79" s="30">
        <v>0</v>
      </c>
      <c r="O79" s="6">
        <v>0</v>
      </c>
      <c r="Q79" s="6">
        <v>0</v>
      </c>
    </row>
    <row r="80" spans="1:17" ht="19.5">
      <c r="A80" s="24" t="s">
        <v>178</v>
      </c>
      <c r="B80" s="24" t="s">
        <v>179</v>
      </c>
      <c r="C80" s="25" t="s">
        <v>0</v>
      </c>
      <c r="D80" s="28" t="s">
        <v>138</v>
      </c>
      <c r="E80" s="26"/>
      <c r="F80" s="45" t="s">
        <v>120</v>
      </c>
      <c r="G80" s="46"/>
      <c r="H80" s="19"/>
      <c r="I80" s="19"/>
      <c r="J80" s="30">
        <v>0</v>
      </c>
      <c r="O80" s="6">
        <v>0</v>
      </c>
      <c r="Q80" s="6">
        <v>0</v>
      </c>
    </row>
    <row r="81" spans="1:17" ht="39">
      <c r="A81" s="24" t="s">
        <v>180</v>
      </c>
      <c r="B81" s="24" t="s">
        <v>181</v>
      </c>
      <c r="C81" s="25">
        <v>1</v>
      </c>
      <c r="D81" s="28" t="s">
        <v>117</v>
      </c>
      <c r="E81" s="26"/>
      <c r="F81" s="45" t="s">
        <v>120</v>
      </c>
      <c r="G81" s="46"/>
      <c r="H81" s="19"/>
      <c r="I81" s="19"/>
      <c r="J81" s="30">
        <v>0</v>
      </c>
      <c r="O81" s="6">
        <v>0</v>
      </c>
      <c r="Q81" s="6">
        <v>0</v>
      </c>
    </row>
    <row r="82" spans="1:17" ht="48.75">
      <c r="A82" s="24" t="s">
        <v>182</v>
      </c>
      <c r="B82" s="24" t="s">
        <v>183</v>
      </c>
      <c r="C82" s="25" t="s">
        <v>0</v>
      </c>
      <c r="D82" s="28" t="s">
        <v>0</v>
      </c>
      <c r="E82" s="26"/>
      <c r="F82" s="45" t="s">
        <v>0</v>
      </c>
      <c r="G82" s="46"/>
      <c r="H82" s="19"/>
      <c r="I82" s="19"/>
      <c r="J82" s="30">
        <v>3.5351900000000001</v>
      </c>
      <c r="O82" s="6">
        <v>0</v>
      </c>
      <c r="Q82" s="6">
        <v>0</v>
      </c>
    </row>
    <row r="83" spans="1:17" ht="19.5">
      <c r="A83" s="24" t="s">
        <v>184</v>
      </c>
      <c r="B83" s="24" t="s">
        <v>185</v>
      </c>
      <c r="C83" s="25">
        <v>1</v>
      </c>
      <c r="D83" s="28" t="s">
        <v>138</v>
      </c>
      <c r="E83" s="26"/>
      <c r="F83" s="45" t="s">
        <v>28</v>
      </c>
      <c r="G83" s="46"/>
      <c r="H83" s="19"/>
      <c r="I83" s="19"/>
      <c r="J83" s="30">
        <v>2.5250949999999999</v>
      </c>
      <c r="O83" s="6">
        <v>0</v>
      </c>
      <c r="Q83" s="6">
        <v>0</v>
      </c>
    </row>
    <row r="84" spans="1:17" ht="19.5">
      <c r="A84" s="24" t="s">
        <v>186</v>
      </c>
      <c r="B84" s="24" t="s">
        <v>187</v>
      </c>
      <c r="C84" s="25" t="s">
        <v>0</v>
      </c>
      <c r="D84" s="28" t="s">
        <v>138</v>
      </c>
      <c r="E84" s="26"/>
      <c r="F84" s="45" t="s">
        <v>28</v>
      </c>
      <c r="G84" s="46"/>
      <c r="H84" s="19"/>
      <c r="I84" s="19"/>
      <c r="J84" s="30">
        <v>0</v>
      </c>
      <c r="O84" s="6">
        <v>0</v>
      </c>
      <c r="Q84" s="6">
        <v>0</v>
      </c>
    </row>
    <row r="85" spans="1:17" ht="19.5">
      <c r="A85" s="24" t="s">
        <v>188</v>
      </c>
      <c r="B85" s="24" t="s">
        <v>189</v>
      </c>
      <c r="C85" s="25">
        <v>1</v>
      </c>
      <c r="D85" s="28" t="s">
        <v>138</v>
      </c>
      <c r="E85" s="26"/>
      <c r="F85" s="45" t="s">
        <v>28</v>
      </c>
      <c r="G85" s="46"/>
      <c r="H85" s="19"/>
      <c r="I85" s="19"/>
      <c r="J85" s="30">
        <v>1.010095</v>
      </c>
      <c r="K85" s="4"/>
      <c r="O85" s="6">
        <v>0</v>
      </c>
      <c r="Q85" s="6">
        <v>0</v>
      </c>
    </row>
    <row r="86" spans="1:17" ht="19.5">
      <c r="A86" s="24" t="s">
        <v>190</v>
      </c>
      <c r="B86" s="24" t="s">
        <v>191</v>
      </c>
      <c r="C86" s="25" t="s">
        <v>0</v>
      </c>
      <c r="D86" s="28" t="s">
        <v>138</v>
      </c>
      <c r="E86" s="26"/>
      <c r="F86" s="45" t="s">
        <v>28</v>
      </c>
      <c r="G86" s="46"/>
      <c r="H86" s="19"/>
      <c r="I86" s="19"/>
      <c r="J86" s="30">
        <v>0</v>
      </c>
      <c r="O86" s="6">
        <v>0</v>
      </c>
      <c r="Q86" s="6">
        <v>0</v>
      </c>
    </row>
    <row r="87" spans="1:17" ht="19.5">
      <c r="A87" s="24" t="s">
        <v>192</v>
      </c>
      <c r="B87" s="24" t="s">
        <v>193</v>
      </c>
      <c r="C87" s="25">
        <v>1</v>
      </c>
      <c r="D87" s="28" t="s">
        <v>138</v>
      </c>
      <c r="E87" s="26">
        <v>1</v>
      </c>
      <c r="F87" s="45" t="s">
        <v>120</v>
      </c>
      <c r="G87" s="46"/>
      <c r="H87" s="19"/>
      <c r="I87" s="19"/>
      <c r="J87" s="30">
        <v>0</v>
      </c>
      <c r="O87" s="6">
        <v>1064.82</v>
      </c>
      <c r="Q87" s="6">
        <v>1064.82</v>
      </c>
    </row>
    <row r="88" spans="1:17" ht="39">
      <c r="A88" s="24" t="s">
        <v>194</v>
      </c>
      <c r="B88" s="24" t="s">
        <v>195</v>
      </c>
      <c r="C88" s="25" t="s">
        <v>0</v>
      </c>
      <c r="D88" s="28" t="s">
        <v>0</v>
      </c>
      <c r="E88" s="26"/>
      <c r="F88" s="45" t="s">
        <v>0</v>
      </c>
      <c r="G88" s="46"/>
      <c r="H88" s="19"/>
      <c r="I88" s="19"/>
      <c r="J88" s="33">
        <v>50.335390000000004</v>
      </c>
      <c r="O88" s="6">
        <v>0</v>
      </c>
      <c r="Q88" s="6">
        <v>0</v>
      </c>
    </row>
    <row r="89" spans="1:17" ht="39">
      <c r="A89" s="24" t="s">
        <v>196</v>
      </c>
      <c r="B89" s="24" t="s">
        <v>197</v>
      </c>
      <c r="C89" s="25">
        <v>1</v>
      </c>
      <c r="D89" s="28" t="s">
        <v>117</v>
      </c>
      <c r="E89" s="26"/>
      <c r="F89" s="45" t="s">
        <v>120</v>
      </c>
      <c r="G89" s="46"/>
      <c r="H89" s="19"/>
      <c r="I89" s="19"/>
      <c r="J89" s="33">
        <v>0</v>
      </c>
      <c r="O89" s="6">
        <v>0</v>
      </c>
      <c r="Q89" s="6">
        <v>0</v>
      </c>
    </row>
    <row r="90" spans="1:17" ht="39">
      <c r="A90" s="24" t="s">
        <v>198</v>
      </c>
      <c r="B90" s="24" t="s">
        <v>199</v>
      </c>
      <c r="C90" s="25" t="s">
        <v>0</v>
      </c>
      <c r="D90" s="28" t="s">
        <v>117</v>
      </c>
      <c r="E90" s="26"/>
      <c r="F90" s="45" t="s">
        <v>120</v>
      </c>
      <c r="G90" s="46"/>
      <c r="H90" s="19"/>
      <c r="I90" s="19"/>
      <c r="J90" s="33">
        <v>0</v>
      </c>
      <c r="O90" s="6">
        <v>0</v>
      </c>
      <c r="Q90" s="6">
        <v>0</v>
      </c>
    </row>
    <row r="91" spans="1:17" ht="39">
      <c r="A91" s="24" t="s">
        <v>200</v>
      </c>
      <c r="B91" s="24" t="s">
        <v>201</v>
      </c>
      <c r="C91" s="25">
        <v>1</v>
      </c>
      <c r="D91" s="28" t="s">
        <v>117</v>
      </c>
      <c r="E91" s="26"/>
      <c r="F91" s="45" t="s">
        <v>28</v>
      </c>
      <c r="G91" s="46"/>
      <c r="H91" s="19"/>
      <c r="I91" s="19"/>
      <c r="J91" s="33">
        <v>0</v>
      </c>
      <c r="O91" s="6">
        <v>0</v>
      </c>
      <c r="Q91" s="6">
        <v>0</v>
      </c>
    </row>
    <row r="92" spans="1:17" ht="39">
      <c r="A92" s="24" t="s">
        <v>202</v>
      </c>
      <c r="B92" s="24" t="s">
        <v>203</v>
      </c>
      <c r="C92" s="25" t="s">
        <v>0</v>
      </c>
      <c r="D92" s="28" t="s">
        <v>117</v>
      </c>
      <c r="E92" s="26"/>
      <c r="F92" s="45" t="s">
        <v>120</v>
      </c>
      <c r="G92" s="46"/>
      <c r="H92" s="19"/>
      <c r="I92" s="19"/>
      <c r="J92" s="33">
        <v>0</v>
      </c>
      <c r="O92" s="6">
        <v>0</v>
      </c>
      <c r="Q92" s="6">
        <v>0</v>
      </c>
    </row>
    <row r="93" spans="1:17" ht="39">
      <c r="A93" s="24" t="s">
        <v>204</v>
      </c>
      <c r="B93" s="24" t="s">
        <v>205</v>
      </c>
      <c r="C93" s="25">
        <v>1</v>
      </c>
      <c r="D93" s="28" t="s">
        <v>117</v>
      </c>
      <c r="E93" s="26"/>
      <c r="F93" s="45" t="s">
        <v>120</v>
      </c>
      <c r="G93" s="46"/>
      <c r="H93" s="19"/>
      <c r="I93" s="19"/>
      <c r="J93" s="33">
        <v>0</v>
      </c>
      <c r="O93" s="6">
        <v>0</v>
      </c>
      <c r="Q93" s="6">
        <v>0</v>
      </c>
    </row>
    <row r="94" spans="1:17" ht="39">
      <c r="A94" s="24" t="s">
        <v>206</v>
      </c>
      <c r="B94" s="24" t="s">
        <v>207</v>
      </c>
      <c r="C94" s="25" t="s">
        <v>0</v>
      </c>
      <c r="D94" s="28" t="s">
        <v>117</v>
      </c>
      <c r="E94" s="26"/>
      <c r="F94" s="45" t="s">
        <v>120</v>
      </c>
      <c r="G94" s="46"/>
      <c r="H94" s="19"/>
      <c r="I94" s="19"/>
      <c r="J94" s="33">
        <v>0</v>
      </c>
      <c r="O94" s="6">
        <v>0</v>
      </c>
      <c r="Q94" s="6">
        <v>0</v>
      </c>
    </row>
    <row r="95" spans="1:17" ht="39">
      <c r="A95" s="24" t="s">
        <v>208</v>
      </c>
      <c r="B95" s="24" t="s">
        <v>209</v>
      </c>
      <c r="C95" s="25">
        <v>1</v>
      </c>
      <c r="D95" s="28" t="s">
        <v>117</v>
      </c>
      <c r="E95" s="26"/>
      <c r="F95" s="45" t="s">
        <v>120</v>
      </c>
      <c r="G95" s="46"/>
      <c r="H95" s="19"/>
      <c r="I95" s="19"/>
      <c r="J95" s="34">
        <v>10.097390000000001</v>
      </c>
      <c r="O95" s="6">
        <v>0</v>
      </c>
      <c r="Q95" s="6">
        <v>0</v>
      </c>
    </row>
    <row r="96" spans="1:17" ht="39">
      <c r="A96" s="24" t="s">
        <v>210</v>
      </c>
      <c r="B96" s="24" t="s">
        <v>211</v>
      </c>
      <c r="C96" s="25" t="s">
        <v>0</v>
      </c>
      <c r="D96" s="28" t="s">
        <v>117</v>
      </c>
      <c r="E96" s="26"/>
      <c r="F96" s="45" t="s">
        <v>120</v>
      </c>
      <c r="G96" s="46"/>
      <c r="H96" s="19"/>
      <c r="I96" s="19"/>
      <c r="J96" s="33">
        <v>0</v>
      </c>
      <c r="O96" s="6">
        <v>0</v>
      </c>
      <c r="Q96" s="6">
        <v>0</v>
      </c>
    </row>
    <row r="97" spans="1:17" ht="39">
      <c r="A97" s="24" t="s">
        <v>212</v>
      </c>
      <c r="B97" s="24" t="s">
        <v>213</v>
      </c>
      <c r="C97" s="25">
        <v>1</v>
      </c>
      <c r="D97" s="28" t="s">
        <v>117</v>
      </c>
      <c r="E97" s="26"/>
      <c r="F97" s="45" t="s">
        <v>120</v>
      </c>
      <c r="G97" s="46"/>
      <c r="H97" s="19"/>
      <c r="I97" s="19"/>
      <c r="J97" s="34">
        <v>40.238</v>
      </c>
      <c r="O97" s="6">
        <v>0</v>
      </c>
      <c r="Q97" s="6">
        <v>0</v>
      </c>
    </row>
    <row r="98" spans="1:17" ht="39">
      <c r="A98" s="24" t="s">
        <v>214</v>
      </c>
      <c r="B98" s="24" t="s">
        <v>215</v>
      </c>
      <c r="C98" s="25">
        <v>1</v>
      </c>
      <c r="D98" s="28" t="s">
        <v>117</v>
      </c>
      <c r="E98" s="26"/>
      <c r="F98" s="45" t="s">
        <v>120</v>
      </c>
      <c r="G98" s="46"/>
      <c r="H98" s="19"/>
      <c r="I98" s="19"/>
      <c r="J98" s="33">
        <v>0</v>
      </c>
      <c r="O98" s="6">
        <v>0</v>
      </c>
      <c r="Q98" s="6">
        <v>0</v>
      </c>
    </row>
    <row r="99" spans="1:17" ht="39">
      <c r="A99" s="24" t="s">
        <v>216</v>
      </c>
      <c r="B99" s="24" t="s">
        <v>217</v>
      </c>
      <c r="C99" s="25" t="s">
        <v>0</v>
      </c>
      <c r="D99" s="28" t="s">
        <v>117</v>
      </c>
      <c r="E99" s="26"/>
      <c r="F99" s="45" t="s">
        <v>120</v>
      </c>
      <c r="G99" s="46"/>
      <c r="H99" s="19"/>
      <c r="I99" s="19"/>
      <c r="J99" s="33">
        <v>0</v>
      </c>
      <c r="O99" s="6">
        <v>0</v>
      </c>
      <c r="Q99" s="6">
        <v>0</v>
      </c>
    </row>
    <row r="100" spans="1:17" ht="39">
      <c r="A100" s="24" t="s">
        <v>218</v>
      </c>
      <c r="B100" s="24" t="s">
        <v>219</v>
      </c>
      <c r="C100" s="25">
        <v>1</v>
      </c>
      <c r="D100" s="28" t="s">
        <v>117</v>
      </c>
      <c r="E100" s="26"/>
      <c r="F100" s="45" t="s">
        <v>120</v>
      </c>
      <c r="G100" s="46"/>
      <c r="H100" s="19"/>
      <c r="I100" s="19"/>
      <c r="J100" s="33">
        <v>0</v>
      </c>
      <c r="O100" s="6">
        <v>0</v>
      </c>
      <c r="Q100" s="6">
        <v>0</v>
      </c>
    </row>
    <row r="101" spans="1:17" ht="39">
      <c r="A101" s="24" t="s">
        <v>220</v>
      </c>
      <c r="B101" s="24" t="s">
        <v>221</v>
      </c>
      <c r="C101" s="25" t="s">
        <v>0</v>
      </c>
      <c r="D101" s="28" t="s">
        <v>117</v>
      </c>
      <c r="E101" s="26"/>
      <c r="F101" s="45" t="s">
        <v>120</v>
      </c>
      <c r="G101" s="46"/>
      <c r="H101" s="19"/>
      <c r="I101" s="19"/>
      <c r="J101" s="33">
        <v>0</v>
      </c>
      <c r="O101" s="6">
        <v>0</v>
      </c>
      <c r="Q101" s="6">
        <v>0</v>
      </c>
    </row>
    <row r="102" spans="1:17" ht="39">
      <c r="A102" s="24" t="s">
        <v>222</v>
      </c>
      <c r="B102" s="24" t="s">
        <v>223</v>
      </c>
      <c r="C102" s="25">
        <v>1</v>
      </c>
      <c r="D102" s="28" t="s">
        <v>117</v>
      </c>
      <c r="E102" s="26"/>
      <c r="F102" s="45" t="s">
        <v>120</v>
      </c>
      <c r="G102" s="46"/>
      <c r="H102" s="19"/>
      <c r="I102" s="19"/>
      <c r="J102" s="33">
        <v>0</v>
      </c>
      <c r="O102" s="6">
        <v>0</v>
      </c>
      <c r="Q102" s="6">
        <v>0</v>
      </c>
    </row>
    <row r="103" spans="1:17">
      <c r="A103" s="24" t="s">
        <v>224</v>
      </c>
      <c r="B103" s="24" t="s">
        <v>225</v>
      </c>
      <c r="C103" s="25" t="s">
        <v>0</v>
      </c>
      <c r="D103" s="28" t="s">
        <v>0</v>
      </c>
      <c r="E103" s="26"/>
      <c r="F103" s="45" t="s">
        <v>0</v>
      </c>
      <c r="G103" s="46"/>
      <c r="H103" s="19"/>
      <c r="I103" s="19"/>
      <c r="J103" s="30">
        <v>8.2226237999999992</v>
      </c>
      <c r="O103" s="6">
        <v>0</v>
      </c>
      <c r="Q103" s="6">
        <v>0</v>
      </c>
    </row>
    <row r="104" spans="1:17" ht="29.25">
      <c r="A104" s="24" t="s">
        <v>226</v>
      </c>
      <c r="B104" s="24" t="s">
        <v>227</v>
      </c>
      <c r="C104" s="25">
        <v>1</v>
      </c>
      <c r="D104" s="28" t="s">
        <v>228</v>
      </c>
      <c r="E104" s="26"/>
      <c r="F104" s="45" t="s">
        <v>139</v>
      </c>
      <c r="G104" s="46"/>
      <c r="H104" s="19"/>
      <c r="I104" s="19"/>
      <c r="J104" s="30">
        <v>0</v>
      </c>
      <c r="O104" s="6">
        <v>0</v>
      </c>
      <c r="Q104" s="6">
        <v>0</v>
      </c>
    </row>
    <row r="105" spans="1:17" ht="29.25">
      <c r="A105" s="24" t="s">
        <v>229</v>
      </c>
      <c r="B105" s="24" t="s">
        <v>230</v>
      </c>
      <c r="C105" s="25">
        <v>1</v>
      </c>
      <c r="D105" s="28" t="s">
        <v>228</v>
      </c>
      <c r="E105" s="26"/>
      <c r="F105" s="45" t="s">
        <v>71</v>
      </c>
      <c r="G105" s="46"/>
      <c r="H105" s="19"/>
      <c r="I105" s="19"/>
      <c r="J105" s="30">
        <v>8.2226237999999992</v>
      </c>
      <c r="O105" s="6">
        <v>0</v>
      </c>
      <c r="Q105" s="6">
        <v>0</v>
      </c>
    </row>
    <row r="106" spans="1:17" ht="29.25">
      <c r="A106" s="24" t="s">
        <v>231</v>
      </c>
      <c r="B106" s="24" t="s">
        <v>232</v>
      </c>
      <c r="C106" s="25">
        <v>1</v>
      </c>
      <c r="D106" s="28" t="s">
        <v>228</v>
      </c>
      <c r="E106" s="26"/>
      <c r="F106" s="45" t="s">
        <v>71</v>
      </c>
      <c r="G106" s="46"/>
      <c r="H106" s="19"/>
      <c r="I106" s="19"/>
      <c r="J106" s="30">
        <v>0</v>
      </c>
      <c r="O106" s="6">
        <v>0</v>
      </c>
      <c r="Q106" s="6">
        <v>0</v>
      </c>
    </row>
    <row r="107" spans="1:17" ht="29.25">
      <c r="A107" s="24" t="s">
        <v>233</v>
      </c>
      <c r="B107" s="24" t="s">
        <v>234</v>
      </c>
      <c r="C107" s="25">
        <v>1</v>
      </c>
      <c r="D107" s="28" t="s">
        <v>138</v>
      </c>
      <c r="E107" s="26"/>
      <c r="F107" s="45" t="s">
        <v>28</v>
      </c>
      <c r="G107" s="46"/>
      <c r="H107" s="19"/>
      <c r="I107" s="19"/>
      <c r="J107" s="30">
        <v>0</v>
      </c>
      <c r="O107" s="6">
        <v>0</v>
      </c>
      <c r="Q107" s="6">
        <v>0</v>
      </c>
    </row>
    <row r="108" spans="1:17">
      <c r="A108" s="24" t="s">
        <v>235</v>
      </c>
      <c r="B108" s="24" t="s">
        <v>88</v>
      </c>
      <c r="C108" s="25" t="s">
        <v>0</v>
      </c>
      <c r="D108" s="28" t="s">
        <v>0</v>
      </c>
      <c r="E108" s="26"/>
      <c r="F108" s="45" t="s">
        <v>0</v>
      </c>
      <c r="G108" s="46"/>
      <c r="H108" s="19"/>
      <c r="I108" s="19"/>
      <c r="J108" s="30">
        <v>5.1572099999999992</v>
      </c>
      <c r="O108" s="6">
        <v>0</v>
      </c>
      <c r="Q108" s="6">
        <v>0</v>
      </c>
    </row>
    <row r="109" spans="1:17">
      <c r="A109" s="24" t="s">
        <v>236</v>
      </c>
      <c r="B109" s="24" t="s">
        <v>237</v>
      </c>
      <c r="C109" s="25" t="s">
        <v>0</v>
      </c>
      <c r="D109" s="28" t="s">
        <v>0</v>
      </c>
      <c r="E109" s="26"/>
      <c r="F109" s="45" t="s">
        <v>120</v>
      </c>
      <c r="G109" s="46"/>
      <c r="H109" s="19"/>
      <c r="I109" s="19"/>
      <c r="J109" s="30">
        <v>0</v>
      </c>
      <c r="O109" s="6">
        <v>0</v>
      </c>
      <c r="Q109" s="6">
        <v>0</v>
      </c>
    </row>
    <row r="110" spans="1:17" ht="19.5">
      <c r="A110" s="24" t="s">
        <v>238</v>
      </c>
      <c r="B110" s="24" t="s">
        <v>239</v>
      </c>
      <c r="C110" s="25" t="s">
        <v>0</v>
      </c>
      <c r="D110" s="28" t="s">
        <v>0</v>
      </c>
      <c r="E110" s="26"/>
      <c r="F110" s="45" t="s">
        <v>120</v>
      </c>
      <c r="G110" s="46"/>
      <c r="H110" s="19"/>
      <c r="I110" s="19"/>
      <c r="J110" s="30">
        <v>3.05</v>
      </c>
      <c r="O110" s="6">
        <v>0</v>
      </c>
      <c r="Q110" s="6">
        <v>0</v>
      </c>
    </row>
    <row r="111" spans="1:17" ht="18" customHeight="1">
      <c r="A111" s="24" t="s">
        <v>240</v>
      </c>
      <c r="B111" s="24" t="s">
        <v>241</v>
      </c>
      <c r="C111" s="25" t="s">
        <v>0</v>
      </c>
      <c r="D111" s="28" t="s">
        <v>0</v>
      </c>
      <c r="E111" s="26"/>
      <c r="F111" s="45" t="s">
        <v>120</v>
      </c>
      <c r="G111" s="46"/>
      <c r="H111" s="19"/>
      <c r="I111" s="19"/>
      <c r="J111" s="30">
        <v>1.10694</v>
      </c>
      <c r="O111" s="6">
        <v>0</v>
      </c>
      <c r="Q111" s="6">
        <v>0</v>
      </c>
    </row>
    <row r="112" spans="1:17" ht="29.25">
      <c r="A112" s="24" t="s">
        <v>242</v>
      </c>
      <c r="B112" s="24" t="s">
        <v>243</v>
      </c>
      <c r="C112" s="25" t="s">
        <v>0</v>
      </c>
      <c r="D112" s="28" t="s">
        <v>0</v>
      </c>
      <c r="E112" s="26"/>
      <c r="F112" s="45" t="s">
        <v>120</v>
      </c>
      <c r="G112" s="46"/>
      <c r="H112" s="19"/>
      <c r="I112" s="19"/>
      <c r="J112" s="30">
        <v>1.00027</v>
      </c>
      <c r="O112" s="6">
        <v>0</v>
      </c>
      <c r="Q112" s="6">
        <v>0</v>
      </c>
    </row>
    <row r="113" spans="1:17">
      <c r="A113" s="24" t="s">
        <v>0</v>
      </c>
      <c r="B113" s="24" t="s">
        <v>244</v>
      </c>
      <c r="C113" s="25" t="s">
        <v>0</v>
      </c>
      <c r="D113" s="28" t="s">
        <v>0</v>
      </c>
      <c r="E113" s="26"/>
      <c r="F113" s="45" t="s">
        <v>0</v>
      </c>
      <c r="G113" s="46"/>
      <c r="H113" s="19"/>
      <c r="I113" s="19"/>
      <c r="J113" s="30">
        <v>200.47202539999998</v>
      </c>
      <c r="O113" s="6"/>
      <c r="Q113" s="6"/>
    </row>
    <row r="114" spans="1:17" ht="48.75">
      <c r="A114" s="24" t="s">
        <v>245</v>
      </c>
      <c r="B114" s="24" t="s">
        <v>183</v>
      </c>
      <c r="C114" s="25" t="s">
        <v>0</v>
      </c>
      <c r="D114" s="28" t="s">
        <v>0</v>
      </c>
      <c r="E114" s="26"/>
      <c r="F114" s="45" t="s">
        <v>0</v>
      </c>
      <c r="G114" s="46"/>
      <c r="H114" s="19"/>
      <c r="I114" s="19"/>
      <c r="J114" s="30">
        <v>453.23632100000003</v>
      </c>
      <c r="L114" s="3">
        <f>407714.73/1000+J115+J129+J130+J131-J64-J65-J66-J78-J105-J106</f>
        <v>483.97396619999995</v>
      </c>
      <c r="O114" s="6">
        <v>0</v>
      </c>
      <c r="Q114" s="6">
        <v>0</v>
      </c>
    </row>
    <row r="115" spans="1:17">
      <c r="A115" s="24" t="s">
        <v>246</v>
      </c>
      <c r="B115" s="24" t="s">
        <v>247</v>
      </c>
      <c r="C115" s="25" t="s">
        <v>0</v>
      </c>
      <c r="D115" s="28" t="s">
        <v>0</v>
      </c>
      <c r="E115" s="26"/>
      <c r="F115" s="45" t="s">
        <v>0</v>
      </c>
      <c r="G115" s="46"/>
      <c r="H115" s="19"/>
      <c r="I115" s="19"/>
      <c r="J115" s="30">
        <v>0</v>
      </c>
      <c r="O115" s="6">
        <v>0</v>
      </c>
      <c r="Q115" s="6">
        <v>0</v>
      </c>
    </row>
    <row r="116" spans="1:17" ht="19.5">
      <c r="A116" s="24" t="s">
        <v>248</v>
      </c>
      <c r="B116" s="24" t="s">
        <v>249</v>
      </c>
      <c r="C116" s="25">
        <v>1</v>
      </c>
      <c r="D116" s="28" t="s">
        <v>138</v>
      </c>
      <c r="E116" s="26"/>
      <c r="F116" s="45" t="s">
        <v>71</v>
      </c>
      <c r="G116" s="46"/>
      <c r="H116" s="19"/>
      <c r="I116" s="19"/>
      <c r="J116" s="30">
        <v>0</v>
      </c>
      <c r="O116" s="6">
        <v>0</v>
      </c>
      <c r="Q116" s="6">
        <v>0</v>
      </c>
    </row>
    <row r="117" spans="1:17" ht="19.5">
      <c r="A117" s="24" t="s">
        <v>250</v>
      </c>
      <c r="B117" s="24" t="s">
        <v>251</v>
      </c>
      <c r="C117" s="25">
        <v>1</v>
      </c>
      <c r="D117" s="28" t="s">
        <v>138</v>
      </c>
      <c r="E117" s="26"/>
      <c r="F117" s="45" t="s">
        <v>28</v>
      </c>
      <c r="G117" s="46"/>
      <c r="H117" s="19"/>
      <c r="I117" s="19"/>
      <c r="J117" s="30">
        <v>0</v>
      </c>
      <c r="O117" s="6">
        <v>0</v>
      </c>
      <c r="Q117" s="6">
        <v>0</v>
      </c>
    </row>
    <row r="118" spans="1:17" ht="19.5">
      <c r="A118" s="24" t="s">
        <v>252</v>
      </c>
      <c r="B118" s="24" t="s">
        <v>253</v>
      </c>
      <c r="C118" s="25">
        <v>1</v>
      </c>
      <c r="D118" s="28" t="s">
        <v>138</v>
      </c>
      <c r="E118" s="26"/>
      <c r="F118" s="45" t="s">
        <v>28</v>
      </c>
      <c r="G118" s="46"/>
      <c r="H118" s="19"/>
      <c r="I118" s="19"/>
      <c r="J118" s="30">
        <v>0</v>
      </c>
      <c r="O118" s="6">
        <v>0</v>
      </c>
      <c r="Q118" s="6">
        <v>0</v>
      </c>
    </row>
    <row r="119" spans="1:17" ht="29.25">
      <c r="A119" s="24" t="s">
        <v>254</v>
      </c>
      <c r="B119" s="24" t="s">
        <v>255</v>
      </c>
      <c r="C119" s="25">
        <v>1</v>
      </c>
      <c r="D119" s="28" t="s">
        <v>228</v>
      </c>
      <c r="E119" s="26"/>
      <c r="F119" s="45" t="s">
        <v>120</v>
      </c>
      <c r="G119" s="46"/>
      <c r="H119" s="19"/>
      <c r="I119" s="19"/>
      <c r="J119" s="30">
        <v>10.759</v>
      </c>
      <c r="O119" s="6">
        <v>0</v>
      </c>
      <c r="Q119" s="6">
        <v>0</v>
      </c>
    </row>
    <row r="120" spans="1:17" ht="29.25">
      <c r="A120" s="24" t="s">
        <v>256</v>
      </c>
      <c r="B120" s="24" t="s">
        <v>257</v>
      </c>
      <c r="C120" s="25">
        <v>1</v>
      </c>
      <c r="D120" s="28" t="s">
        <v>228</v>
      </c>
      <c r="E120" s="26"/>
      <c r="F120" s="45" t="s">
        <v>120</v>
      </c>
      <c r="G120" s="46"/>
      <c r="H120" s="19"/>
      <c r="I120" s="19"/>
      <c r="J120" s="30">
        <v>79.211620000000011</v>
      </c>
      <c r="O120" s="6">
        <v>0</v>
      </c>
      <c r="Q120" s="6">
        <v>0</v>
      </c>
    </row>
    <row r="121" spans="1:17" ht="29.25">
      <c r="A121" s="24" t="s">
        <v>258</v>
      </c>
      <c r="B121" s="24" t="s">
        <v>259</v>
      </c>
      <c r="C121" s="25">
        <v>1</v>
      </c>
      <c r="D121" s="28" t="s">
        <v>228</v>
      </c>
      <c r="E121" s="26"/>
      <c r="F121" s="45" t="s">
        <v>71</v>
      </c>
      <c r="G121" s="46"/>
      <c r="H121" s="19"/>
      <c r="I121" s="19"/>
      <c r="J121" s="30">
        <v>0</v>
      </c>
      <c r="O121" s="6">
        <v>0</v>
      </c>
      <c r="Q121" s="6">
        <v>0</v>
      </c>
    </row>
    <row r="122" spans="1:17" ht="29.25">
      <c r="A122" s="24" t="s">
        <v>260</v>
      </c>
      <c r="B122" s="24" t="s">
        <v>261</v>
      </c>
      <c r="C122" s="25" t="s">
        <v>0</v>
      </c>
      <c r="D122" s="28" t="s">
        <v>228</v>
      </c>
      <c r="E122" s="26"/>
      <c r="F122" s="45" t="s">
        <v>71</v>
      </c>
      <c r="G122" s="46"/>
      <c r="H122" s="19"/>
      <c r="I122" s="19"/>
      <c r="J122" s="30">
        <v>0</v>
      </c>
      <c r="O122" s="6">
        <v>0</v>
      </c>
      <c r="Q122" s="6">
        <v>0</v>
      </c>
    </row>
    <row r="123" spans="1:17" ht="29.25">
      <c r="A123" s="24" t="s">
        <v>262</v>
      </c>
      <c r="B123" s="24" t="s">
        <v>263</v>
      </c>
      <c r="C123" s="25">
        <v>1</v>
      </c>
      <c r="D123" s="28" t="s">
        <v>228</v>
      </c>
      <c r="E123" s="26"/>
      <c r="F123" s="45" t="s">
        <v>28</v>
      </c>
      <c r="G123" s="46"/>
      <c r="H123" s="19"/>
      <c r="I123" s="19"/>
      <c r="J123" s="30">
        <v>0</v>
      </c>
      <c r="O123" s="6">
        <v>0</v>
      </c>
      <c r="Q123" s="6">
        <v>0</v>
      </c>
    </row>
    <row r="124" spans="1:17" ht="48.75">
      <c r="A124" s="24" t="s">
        <v>264</v>
      </c>
      <c r="B124" s="24" t="s">
        <v>265</v>
      </c>
      <c r="C124" s="25">
        <v>1</v>
      </c>
      <c r="D124" s="28" t="s">
        <v>228</v>
      </c>
      <c r="E124" s="26"/>
      <c r="F124" s="45" t="s">
        <v>120</v>
      </c>
      <c r="G124" s="46"/>
      <c r="H124" s="19"/>
      <c r="I124" s="19"/>
      <c r="J124" s="30">
        <v>7.6516930000000007</v>
      </c>
      <c r="O124" s="6">
        <v>0</v>
      </c>
      <c r="Q124" s="6">
        <v>0</v>
      </c>
    </row>
    <row r="125" spans="1:17" ht="48.75">
      <c r="A125" s="24" t="s">
        <v>266</v>
      </c>
      <c r="B125" s="24" t="s">
        <v>267</v>
      </c>
      <c r="C125" s="25">
        <v>1</v>
      </c>
      <c r="D125" s="28" t="s">
        <v>228</v>
      </c>
      <c r="E125" s="26"/>
      <c r="F125" s="45" t="s">
        <v>120</v>
      </c>
      <c r="G125" s="46"/>
      <c r="H125" s="19"/>
      <c r="I125" s="19"/>
      <c r="J125" s="30">
        <v>55.651693000000002</v>
      </c>
      <c r="O125" s="6">
        <v>0</v>
      </c>
      <c r="Q125" s="6">
        <v>0</v>
      </c>
    </row>
    <row r="126" spans="1:17" ht="19.5">
      <c r="A126" s="24" t="s">
        <v>268</v>
      </c>
      <c r="B126" s="24" t="s">
        <v>269</v>
      </c>
      <c r="C126" s="25">
        <v>1</v>
      </c>
      <c r="D126" s="28" t="s">
        <v>138</v>
      </c>
      <c r="E126" s="26"/>
      <c r="F126" s="45" t="s">
        <v>28</v>
      </c>
      <c r="G126" s="46"/>
      <c r="H126" s="19"/>
      <c r="I126" s="19"/>
      <c r="J126" s="30">
        <v>0</v>
      </c>
      <c r="O126" s="6">
        <v>0</v>
      </c>
      <c r="Q126" s="6">
        <v>0</v>
      </c>
    </row>
    <row r="127" spans="1:17" ht="21" customHeight="1">
      <c r="A127" s="24" t="s">
        <v>270</v>
      </c>
      <c r="B127" s="24" t="s">
        <v>271</v>
      </c>
      <c r="C127" s="25">
        <v>2</v>
      </c>
      <c r="D127" s="28" t="s">
        <v>272</v>
      </c>
      <c r="E127" s="26"/>
      <c r="F127" s="45" t="s">
        <v>28</v>
      </c>
      <c r="G127" s="46"/>
      <c r="H127" s="19"/>
      <c r="I127" s="19"/>
      <c r="J127" s="30">
        <v>1.9753810000000003</v>
      </c>
      <c r="O127" s="6">
        <v>0</v>
      </c>
      <c r="Q127" s="6">
        <v>0</v>
      </c>
    </row>
    <row r="128" spans="1:17" ht="29.25">
      <c r="A128" s="24" t="s">
        <v>273</v>
      </c>
      <c r="B128" s="24" t="s">
        <v>274</v>
      </c>
      <c r="C128" s="25">
        <v>1</v>
      </c>
      <c r="D128" s="28" t="s">
        <v>228</v>
      </c>
      <c r="E128" s="26"/>
      <c r="F128" s="45" t="s">
        <v>120</v>
      </c>
      <c r="G128" s="46"/>
      <c r="H128" s="19"/>
      <c r="I128" s="19"/>
      <c r="J128" s="30">
        <v>0</v>
      </c>
      <c r="O128" s="6">
        <v>0</v>
      </c>
      <c r="Q128" s="6">
        <v>0</v>
      </c>
    </row>
    <row r="129" spans="1:17" ht="19.5">
      <c r="A129" s="24" t="s">
        <v>275</v>
      </c>
      <c r="B129" s="24" t="s">
        <v>276</v>
      </c>
      <c r="C129" s="25">
        <v>1</v>
      </c>
      <c r="D129" s="28" t="s">
        <v>0</v>
      </c>
      <c r="E129" s="26"/>
      <c r="F129" s="45" t="s">
        <v>28</v>
      </c>
      <c r="G129" s="46"/>
      <c r="H129" s="19"/>
      <c r="I129" s="19"/>
      <c r="J129" s="30">
        <v>0</v>
      </c>
      <c r="O129" s="6">
        <v>0</v>
      </c>
      <c r="Q129" s="6">
        <v>0</v>
      </c>
    </row>
    <row r="130" spans="1:17">
      <c r="A130" s="24" t="s">
        <v>277</v>
      </c>
      <c r="B130" s="24" t="s">
        <v>278</v>
      </c>
      <c r="C130" s="25">
        <v>1</v>
      </c>
      <c r="D130" s="28" t="s">
        <v>279</v>
      </c>
      <c r="E130" s="26">
        <v>1</v>
      </c>
      <c r="F130" s="45" t="s">
        <v>28</v>
      </c>
      <c r="G130" s="46"/>
      <c r="H130" s="19">
        <v>0</v>
      </c>
      <c r="I130" s="19">
        <v>0</v>
      </c>
      <c r="J130" s="30">
        <v>0</v>
      </c>
      <c r="O130" s="6">
        <v>223.7</v>
      </c>
      <c r="Q130" s="6">
        <v>223.7</v>
      </c>
    </row>
    <row r="131" spans="1:17">
      <c r="A131" s="24" t="s">
        <v>280</v>
      </c>
      <c r="B131" s="24" t="s">
        <v>281</v>
      </c>
      <c r="C131" s="25">
        <v>1</v>
      </c>
      <c r="D131" s="28" t="s">
        <v>279</v>
      </c>
      <c r="E131" s="26">
        <v>1</v>
      </c>
      <c r="F131" s="45" t="s">
        <v>28</v>
      </c>
      <c r="G131" s="46"/>
      <c r="H131" s="19"/>
      <c r="I131" s="19"/>
      <c r="J131" s="30">
        <v>84.753879999999995</v>
      </c>
      <c r="O131" s="6">
        <v>93.02</v>
      </c>
      <c r="Q131" s="6">
        <v>93.02</v>
      </c>
    </row>
    <row r="132" spans="1:17" ht="29.25">
      <c r="A132" s="24" t="s">
        <v>282</v>
      </c>
      <c r="B132" s="24" t="s">
        <v>283</v>
      </c>
      <c r="C132" s="25">
        <v>1</v>
      </c>
      <c r="D132" s="28" t="s">
        <v>228</v>
      </c>
      <c r="E132" s="26"/>
      <c r="F132" s="45" t="s">
        <v>28</v>
      </c>
      <c r="G132" s="46"/>
      <c r="H132" s="19"/>
      <c r="I132" s="19"/>
      <c r="J132" s="30">
        <v>0</v>
      </c>
      <c r="O132" s="6">
        <v>0</v>
      </c>
      <c r="Q132" s="6">
        <v>0</v>
      </c>
    </row>
    <row r="133" spans="1:17" ht="29.25">
      <c r="A133" s="24" t="s">
        <v>284</v>
      </c>
      <c r="B133" s="24" t="s">
        <v>285</v>
      </c>
      <c r="C133" s="25" t="s">
        <v>0</v>
      </c>
      <c r="D133" s="28" t="s">
        <v>228</v>
      </c>
      <c r="E133" s="26"/>
      <c r="F133" s="45" t="s">
        <v>28</v>
      </c>
      <c r="G133" s="46"/>
      <c r="H133" s="19"/>
      <c r="I133" s="19"/>
      <c r="J133" s="30">
        <v>0</v>
      </c>
      <c r="O133" s="6">
        <v>0</v>
      </c>
      <c r="Q133" s="6">
        <v>0</v>
      </c>
    </row>
    <row r="134" spans="1:17">
      <c r="A134" s="24" t="s">
        <v>286</v>
      </c>
      <c r="B134" s="24" t="s">
        <v>287</v>
      </c>
      <c r="C134" s="25" t="s">
        <v>0</v>
      </c>
      <c r="D134" s="28" t="s">
        <v>288</v>
      </c>
      <c r="E134" s="26"/>
      <c r="F134" s="45" t="s">
        <v>28</v>
      </c>
      <c r="G134" s="46"/>
      <c r="H134" s="19"/>
      <c r="I134" s="19"/>
      <c r="J134" s="30">
        <v>0</v>
      </c>
      <c r="O134" s="6">
        <v>0</v>
      </c>
      <c r="Q134" s="6">
        <v>0</v>
      </c>
    </row>
    <row r="135" spans="1:17" ht="58.5">
      <c r="A135" s="24" t="s">
        <v>289</v>
      </c>
      <c r="B135" s="24" t="s">
        <v>290</v>
      </c>
      <c r="C135" s="25">
        <v>1</v>
      </c>
      <c r="D135" s="28" t="s">
        <v>228</v>
      </c>
      <c r="E135" s="26"/>
      <c r="F135" s="45" t="s">
        <v>120</v>
      </c>
      <c r="G135" s="46"/>
      <c r="H135" s="19"/>
      <c r="I135" s="19"/>
      <c r="J135" s="30">
        <v>23.921161999999999</v>
      </c>
      <c r="O135" s="6">
        <v>0</v>
      </c>
      <c r="Q135" s="6">
        <v>0</v>
      </c>
    </row>
    <row r="136" spans="1:17" ht="48.75">
      <c r="A136" s="24" t="s">
        <v>291</v>
      </c>
      <c r="B136" s="24" t="s">
        <v>292</v>
      </c>
      <c r="C136" s="25">
        <v>1</v>
      </c>
      <c r="D136" s="28" t="s">
        <v>228</v>
      </c>
      <c r="E136" s="26"/>
      <c r="F136" s="45" t="s">
        <v>120</v>
      </c>
      <c r="G136" s="46"/>
      <c r="H136" s="19"/>
      <c r="I136" s="19"/>
      <c r="J136" s="30">
        <v>33.827666999999998</v>
      </c>
      <c r="O136" s="6">
        <v>0</v>
      </c>
      <c r="Q136" s="6">
        <v>0</v>
      </c>
    </row>
    <row r="137" spans="1:17" ht="48.75">
      <c r="A137" s="24" t="s">
        <v>293</v>
      </c>
      <c r="B137" s="24" t="s">
        <v>294</v>
      </c>
      <c r="C137" s="25">
        <v>1</v>
      </c>
      <c r="D137" s="28" t="s">
        <v>228</v>
      </c>
      <c r="E137" s="26"/>
      <c r="F137" s="45" t="s">
        <v>120</v>
      </c>
      <c r="G137" s="46"/>
      <c r="H137" s="19"/>
      <c r="I137" s="19"/>
      <c r="J137" s="30">
        <v>35.796350000000004</v>
      </c>
      <c r="O137" s="6">
        <v>0</v>
      </c>
      <c r="Q137" s="6">
        <v>0</v>
      </c>
    </row>
    <row r="138" spans="1:17" ht="58.5">
      <c r="A138" s="24" t="s">
        <v>295</v>
      </c>
      <c r="B138" s="24" t="s">
        <v>296</v>
      </c>
      <c r="C138" s="25">
        <v>1</v>
      </c>
      <c r="D138" s="28" t="s">
        <v>228</v>
      </c>
      <c r="E138" s="26"/>
      <c r="F138" s="45" t="s">
        <v>120</v>
      </c>
      <c r="G138" s="46"/>
      <c r="H138" s="19"/>
      <c r="I138" s="19"/>
      <c r="J138" s="30">
        <v>31.375381000000001</v>
      </c>
      <c r="O138" s="6">
        <v>0</v>
      </c>
      <c r="Q138" s="6">
        <v>0</v>
      </c>
    </row>
    <row r="139" spans="1:17" ht="48.75">
      <c r="A139" s="24" t="s">
        <v>297</v>
      </c>
      <c r="B139" s="24" t="s">
        <v>298</v>
      </c>
      <c r="C139" s="25">
        <v>1</v>
      </c>
      <c r="D139" s="28" t="s">
        <v>228</v>
      </c>
      <c r="E139" s="26"/>
      <c r="F139" s="45" t="s">
        <v>120</v>
      </c>
      <c r="G139" s="46"/>
      <c r="H139" s="19"/>
      <c r="I139" s="19"/>
      <c r="J139" s="30">
        <v>88.312494000000001</v>
      </c>
      <c r="O139" s="6">
        <v>0</v>
      </c>
      <c r="Q139" s="6">
        <v>0</v>
      </c>
    </row>
    <row r="140" spans="1:17" ht="39">
      <c r="A140" s="24" t="s">
        <v>299</v>
      </c>
      <c r="B140" s="24" t="s">
        <v>300</v>
      </c>
      <c r="C140" s="25" t="s">
        <v>0</v>
      </c>
      <c r="D140" s="28" t="s">
        <v>228</v>
      </c>
      <c r="E140" s="26"/>
      <c r="F140" s="45" t="s">
        <v>120</v>
      </c>
      <c r="G140" s="46"/>
      <c r="H140" s="19"/>
      <c r="I140" s="19"/>
      <c r="J140" s="30">
        <v>0</v>
      </c>
      <c r="O140" s="6">
        <v>0</v>
      </c>
      <c r="Q140" s="6">
        <v>0</v>
      </c>
    </row>
    <row r="141" spans="1:17">
      <c r="A141" s="24" t="s">
        <v>301</v>
      </c>
      <c r="B141" s="24" t="s">
        <v>88</v>
      </c>
      <c r="C141" s="25" t="s">
        <v>0</v>
      </c>
      <c r="D141" s="28" t="s">
        <v>0</v>
      </c>
      <c r="E141" s="26"/>
      <c r="F141" s="45" t="s">
        <v>0</v>
      </c>
      <c r="G141" s="46"/>
      <c r="H141" s="19"/>
      <c r="I141" s="19"/>
      <c r="J141" s="30">
        <v>0</v>
      </c>
      <c r="O141" s="6">
        <v>0</v>
      </c>
      <c r="Q141" s="6">
        <v>0</v>
      </c>
    </row>
    <row r="142" spans="1:17" ht="19.5">
      <c r="A142" s="24" t="s">
        <v>302</v>
      </c>
      <c r="B142" s="24" t="s">
        <v>303</v>
      </c>
      <c r="C142" s="25">
        <v>1</v>
      </c>
      <c r="D142" s="28" t="s">
        <v>279</v>
      </c>
      <c r="E142" s="26"/>
      <c r="F142" s="45" t="s">
        <v>120</v>
      </c>
      <c r="G142" s="46"/>
      <c r="H142" s="19"/>
      <c r="I142" s="19"/>
      <c r="J142" s="30">
        <v>0</v>
      </c>
      <c r="O142" s="6">
        <v>0</v>
      </c>
      <c r="Q142" s="6">
        <v>0</v>
      </c>
    </row>
    <row r="143" spans="1:17" ht="29.25">
      <c r="A143" s="24" t="s">
        <v>304</v>
      </c>
      <c r="B143" s="24" t="s">
        <v>305</v>
      </c>
      <c r="C143" s="25">
        <v>1</v>
      </c>
      <c r="D143" s="28" t="s">
        <v>279</v>
      </c>
      <c r="E143" s="26"/>
      <c r="F143" s="45" t="s">
        <v>120</v>
      </c>
      <c r="G143" s="46"/>
      <c r="H143" s="19"/>
      <c r="I143" s="19"/>
      <c r="J143" s="30">
        <v>0</v>
      </c>
      <c r="O143" s="6">
        <v>0</v>
      </c>
      <c r="Q143" s="6">
        <v>11.8</v>
      </c>
    </row>
    <row r="144" spans="1:17" ht="19.5">
      <c r="A144" s="24" t="s">
        <v>306</v>
      </c>
      <c r="B144" s="24" t="s">
        <v>307</v>
      </c>
      <c r="C144" s="25">
        <v>1</v>
      </c>
      <c r="D144" s="28" t="s">
        <v>91</v>
      </c>
      <c r="E144" s="26">
        <v>365</v>
      </c>
      <c r="F144" s="45" t="s">
        <v>120</v>
      </c>
      <c r="G144" s="46"/>
      <c r="H144" s="19"/>
      <c r="I144" s="19"/>
      <c r="J144" s="30">
        <v>0</v>
      </c>
      <c r="O144" s="6">
        <v>0</v>
      </c>
      <c r="Q144" s="6">
        <v>8.6494</v>
      </c>
    </row>
    <row r="145" spans="1:17">
      <c r="A145" s="24" t="s">
        <v>308</v>
      </c>
      <c r="B145" s="24" t="s">
        <v>309</v>
      </c>
      <c r="C145" s="25">
        <v>1</v>
      </c>
      <c r="D145" s="28" t="s">
        <v>279</v>
      </c>
      <c r="E145" s="26"/>
      <c r="F145" s="45" t="s">
        <v>120</v>
      </c>
      <c r="G145" s="46"/>
      <c r="H145" s="19"/>
      <c r="I145" s="19"/>
      <c r="J145" s="30">
        <v>0</v>
      </c>
      <c r="O145" s="6">
        <v>0</v>
      </c>
      <c r="Q145" s="6">
        <v>8.6494</v>
      </c>
    </row>
    <row r="146" spans="1:17" ht="19.5">
      <c r="A146" s="24" t="s">
        <v>310</v>
      </c>
      <c r="B146" s="24" t="s">
        <v>311</v>
      </c>
      <c r="C146" s="25">
        <v>1</v>
      </c>
      <c r="D146" s="28" t="s">
        <v>279</v>
      </c>
      <c r="E146" s="26"/>
      <c r="F146" s="45" t="s">
        <v>120</v>
      </c>
      <c r="G146" s="46"/>
      <c r="H146" s="19"/>
      <c r="I146" s="19"/>
      <c r="J146" s="30">
        <v>0</v>
      </c>
      <c r="O146" s="6">
        <v>0</v>
      </c>
      <c r="Q146" s="6">
        <v>0</v>
      </c>
    </row>
    <row r="147" spans="1:17" ht="19.5">
      <c r="A147" s="24" t="s">
        <v>312</v>
      </c>
      <c r="B147" s="24" t="s">
        <v>313</v>
      </c>
      <c r="C147" s="25">
        <v>1</v>
      </c>
      <c r="D147" s="28" t="s">
        <v>279</v>
      </c>
      <c r="E147" s="26">
        <v>1</v>
      </c>
      <c r="F147" s="45" t="s">
        <v>120</v>
      </c>
      <c r="G147" s="46"/>
      <c r="H147" s="19"/>
      <c r="I147" s="19"/>
      <c r="J147" s="30">
        <v>0</v>
      </c>
      <c r="O147" s="6">
        <v>0</v>
      </c>
      <c r="Q147" s="6">
        <v>183.71</v>
      </c>
    </row>
    <row r="148" spans="1:17">
      <c r="A148" s="24" t="s">
        <v>314</v>
      </c>
      <c r="B148" s="24" t="s">
        <v>315</v>
      </c>
      <c r="C148" s="25">
        <v>1</v>
      </c>
      <c r="D148" s="28" t="s">
        <v>279</v>
      </c>
      <c r="E148" s="26">
        <v>12</v>
      </c>
      <c r="F148" s="45" t="s">
        <v>120</v>
      </c>
      <c r="G148" s="46"/>
      <c r="H148" s="19"/>
      <c r="I148" s="19"/>
      <c r="J148" s="30">
        <v>0</v>
      </c>
      <c r="O148" s="6">
        <v>0</v>
      </c>
      <c r="Q148" s="6">
        <v>0</v>
      </c>
    </row>
    <row r="149" spans="1:17" ht="15.75" customHeight="1">
      <c r="A149" s="24" t="s">
        <v>316</v>
      </c>
      <c r="B149" s="24" t="s">
        <v>317</v>
      </c>
      <c r="C149" s="25">
        <v>1</v>
      </c>
      <c r="D149" s="28" t="s">
        <v>272</v>
      </c>
      <c r="E149" s="26">
        <v>1</v>
      </c>
      <c r="F149" s="45" t="s">
        <v>120</v>
      </c>
      <c r="G149" s="46"/>
      <c r="H149" s="19"/>
      <c r="I149" s="19"/>
      <c r="J149" s="30">
        <v>0</v>
      </c>
      <c r="O149" s="6">
        <v>0</v>
      </c>
      <c r="Q149" s="6">
        <v>875.45379999999989</v>
      </c>
    </row>
    <row r="150" spans="1:17" ht="18.75" customHeight="1">
      <c r="A150" s="24" t="s">
        <v>318</v>
      </c>
      <c r="B150" s="24" t="s">
        <v>319</v>
      </c>
      <c r="C150" s="25" t="s">
        <v>0</v>
      </c>
      <c r="D150" s="28" t="s">
        <v>272</v>
      </c>
      <c r="E150" s="26"/>
      <c r="F150" s="45" t="s">
        <v>120</v>
      </c>
      <c r="G150" s="46"/>
      <c r="H150" s="19"/>
      <c r="I150" s="19"/>
      <c r="J150" s="30">
        <v>0</v>
      </c>
      <c r="O150" s="6">
        <v>0</v>
      </c>
      <c r="Q150" s="6">
        <v>0</v>
      </c>
    </row>
    <row r="151" spans="1:17" ht="19.5">
      <c r="A151" s="24" t="s">
        <v>320</v>
      </c>
      <c r="B151" s="24" t="s">
        <v>321</v>
      </c>
      <c r="C151" s="25" t="s">
        <v>0</v>
      </c>
      <c r="D151" s="28" t="s">
        <v>0</v>
      </c>
      <c r="E151" s="26"/>
      <c r="F151" s="45" t="s">
        <v>120</v>
      </c>
      <c r="G151" s="46"/>
      <c r="H151" s="19"/>
      <c r="I151" s="19"/>
      <c r="J151" s="30">
        <v>0</v>
      </c>
      <c r="O151" s="6">
        <v>0</v>
      </c>
      <c r="Q151" s="6">
        <v>0</v>
      </c>
    </row>
    <row r="152" spans="1:17">
      <c r="A152" s="24" t="s">
        <v>322</v>
      </c>
      <c r="B152" s="24" t="s">
        <v>323</v>
      </c>
      <c r="C152" s="25" t="s">
        <v>0</v>
      </c>
      <c r="D152" s="28" t="s">
        <v>0</v>
      </c>
      <c r="E152" s="26"/>
      <c r="F152" s="45" t="s">
        <v>120</v>
      </c>
      <c r="G152" s="46"/>
      <c r="H152" s="19"/>
      <c r="I152" s="19"/>
      <c r="J152" s="30">
        <v>0</v>
      </c>
      <c r="O152" s="6">
        <v>0</v>
      </c>
      <c r="Q152" s="6">
        <v>0</v>
      </c>
    </row>
    <row r="153" spans="1:17">
      <c r="A153" s="24" t="s">
        <v>324</v>
      </c>
      <c r="B153" s="24" t="s">
        <v>325</v>
      </c>
      <c r="C153" s="25" t="s">
        <v>0</v>
      </c>
      <c r="D153" s="28" t="s">
        <v>0</v>
      </c>
      <c r="E153" s="26"/>
      <c r="F153" s="45" t="s">
        <v>120</v>
      </c>
      <c r="G153" s="46"/>
      <c r="H153" s="19"/>
      <c r="I153" s="19"/>
      <c r="J153" s="30">
        <v>0</v>
      </c>
      <c r="O153" s="6">
        <v>0</v>
      </c>
      <c r="Q153" s="6">
        <v>0</v>
      </c>
    </row>
    <row r="154" spans="1:17" ht="19.5">
      <c r="A154" s="24" t="s">
        <v>326</v>
      </c>
      <c r="B154" s="24" t="s">
        <v>327</v>
      </c>
      <c r="C154" s="25" t="s">
        <v>0</v>
      </c>
      <c r="D154" s="28" t="s">
        <v>0</v>
      </c>
      <c r="E154" s="26"/>
      <c r="F154" s="45" t="s">
        <v>120</v>
      </c>
      <c r="G154" s="46"/>
      <c r="H154" s="19"/>
      <c r="I154" s="19"/>
      <c r="J154" s="30">
        <v>0</v>
      </c>
      <c r="O154" s="6">
        <v>0</v>
      </c>
      <c r="Q154" s="6">
        <v>0</v>
      </c>
    </row>
    <row r="155" spans="1:17" ht="19.5">
      <c r="A155" s="24" t="s">
        <v>328</v>
      </c>
      <c r="B155" s="24" t="s">
        <v>329</v>
      </c>
      <c r="C155" s="25" t="s">
        <v>0</v>
      </c>
      <c r="D155" s="28" t="s">
        <v>0</v>
      </c>
      <c r="E155" s="26"/>
      <c r="F155" s="45" t="s">
        <v>120</v>
      </c>
      <c r="G155" s="46"/>
      <c r="H155" s="19"/>
      <c r="I155" s="19"/>
      <c r="J155" s="30">
        <v>0</v>
      </c>
      <c r="O155" s="6">
        <v>0</v>
      </c>
      <c r="Q155" s="6">
        <v>0</v>
      </c>
    </row>
    <row r="156" spans="1:17" ht="19.5">
      <c r="A156" s="24" t="s">
        <v>330</v>
      </c>
      <c r="B156" s="24" t="s">
        <v>331</v>
      </c>
      <c r="C156" s="25" t="s">
        <v>0</v>
      </c>
      <c r="D156" s="28" t="s">
        <v>0</v>
      </c>
      <c r="E156" s="26"/>
      <c r="F156" s="45" t="s">
        <v>120</v>
      </c>
      <c r="G156" s="46"/>
      <c r="H156" s="19"/>
      <c r="I156" s="19"/>
      <c r="J156" s="30">
        <v>0</v>
      </c>
      <c r="O156" s="6">
        <v>0</v>
      </c>
      <c r="Q156" s="6">
        <v>0</v>
      </c>
    </row>
    <row r="157" spans="1:17" ht="29.25">
      <c r="A157" s="24" t="s">
        <v>332</v>
      </c>
      <c r="B157" s="24" t="s">
        <v>333</v>
      </c>
      <c r="C157" s="25" t="s">
        <v>0</v>
      </c>
      <c r="D157" s="28" t="s">
        <v>0</v>
      </c>
      <c r="E157" s="26"/>
      <c r="F157" s="45" t="s">
        <v>120</v>
      </c>
      <c r="G157" s="46"/>
      <c r="H157" s="19"/>
      <c r="I157" s="19"/>
      <c r="J157" s="30">
        <v>0</v>
      </c>
      <c r="O157" s="6">
        <v>0</v>
      </c>
      <c r="Q157" s="6">
        <v>0</v>
      </c>
    </row>
    <row r="158" spans="1:17" ht="19.5">
      <c r="A158" s="24" t="s">
        <v>334</v>
      </c>
      <c r="B158" s="24" t="s">
        <v>335</v>
      </c>
      <c r="C158" s="25">
        <v>1</v>
      </c>
      <c r="D158" s="28" t="s">
        <v>279</v>
      </c>
      <c r="E158" s="26"/>
      <c r="F158" s="45" t="s">
        <v>120</v>
      </c>
      <c r="G158" s="46"/>
      <c r="H158" s="19"/>
      <c r="I158" s="19"/>
      <c r="J158" s="30">
        <v>0</v>
      </c>
      <c r="O158" s="6">
        <v>0</v>
      </c>
      <c r="Q158" s="6">
        <v>0</v>
      </c>
    </row>
    <row r="159" spans="1:17">
      <c r="A159" s="24" t="s">
        <v>0</v>
      </c>
      <c r="B159" s="24" t="s">
        <v>336</v>
      </c>
      <c r="C159" s="25" t="s">
        <v>0</v>
      </c>
      <c r="D159" s="28" t="s">
        <v>0</v>
      </c>
      <c r="E159" s="26"/>
      <c r="F159" s="45" t="s">
        <v>0</v>
      </c>
      <c r="G159" s="46"/>
      <c r="H159" s="19"/>
      <c r="I159" s="19"/>
      <c r="J159" s="30">
        <v>453.23632100000003</v>
      </c>
      <c r="O159" s="6"/>
      <c r="Q159" s="6"/>
    </row>
    <row r="160" spans="1:17" ht="48.75">
      <c r="A160" s="24" t="s">
        <v>337</v>
      </c>
      <c r="B160" s="24" t="s">
        <v>338</v>
      </c>
      <c r="C160" s="25" t="s">
        <v>0</v>
      </c>
      <c r="D160" s="28" t="s">
        <v>0</v>
      </c>
      <c r="E160" s="26"/>
      <c r="F160" s="45" t="s">
        <v>0</v>
      </c>
      <c r="G160" s="46"/>
      <c r="H160" s="19"/>
      <c r="I160" s="19"/>
      <c r="J160" s="30">
        <v>93.957210000000003</v>
      </c>
      <c r="O160" s="6">
        <v>0</v>
      </c>
      <c r="Q160" s="6">
        <v>0</v>
      </c>
    </row>
    <row r="161" spans="1:17" ht="19.5">
      <c r="A161" s="24" t="s">
        <v>339</v>
      </c>
      <c r="B161" s="24" t="s">
        <v>340</v>
      </c>
      <c r="C161" s="25" t="s">
        <v>0</v>
      </c>
      <c r="D161" s="28" t="s">
        <v>288</v>
      </c>
      <c r="E161" s="26">
        <v>365</v>
      </c>
      <c r="F161" s="45" t="s">
        <v>28</v>
      </c>
      <c r="G161" s="46"/>
      <c r="H161" s="19">
        <v>2</v>
      </c>
      <c r="I161" s="35">
        <v>0.12870850684931506</v>
      </c>
      <c r="J161" s="30">
        <v>93.957210000000003</v>
      </c>
      <c r="O161" s="6">
        <v>0</v>
      </c>
      <c r="Q161" s="6">
        <v>0</v>
      </c>
    </row>
    <row r="162" spans="1:17">
      <c r="A162" s="24" t="s">
        <v>0</v>
      </c>
      <c r="B162" s="24" t="s">
        <v>341</v>
      </c>
      <c r="C162" s="25" t="s">
        <v>0</v>
      </c>
      <c r="D162" s="28" t="s">
        <v>0</v>
      </c>
      <c r="E162" s="26"/>
      <c r="F162" s="45" t="s">
        <v>0</v>
      </c>
      <c r="G162" s="46"/>
      <c r="H162" s="19"/>
      <c r="I162" s="19"/>
      <c r="J162" s="30">
        <v>93.957210000000003</v>
      </c>
      <c r="O162" s="6"/>
      <c r="Q162" s="6"/>
    </row>
    <row r="163" spans="1:17" ht="39">
      <c r="A163" s="24" t="s">
        <v>342</v>
      </c>
      <c r="B163" s="24" t="s">
        <v>343</v>
      </c>
      <c r="C163" s="25" t="s">
        <v>0</v>
      </c>
      <c r="D163" s="28" t="s">
        <v>0</v>
      </c>
      <c r="E163" s="26"/>
      <c r="F163" s="45" t="s">
        <v>0</v>
      </c>
      <c r="G163" s="46"/>
      <c r="H163" s="19"/>
      <c r="I163" s="19"/>
      <c r="J163" s="30">
        <v>81</v>
      </c>
      <c r="O163" s="6">
        <v>0</v>
      </c>
      <c r="Q163" s="6">
        <v>0</v>
      </c>
    </row>
    <row r="164" spans="1:17" ht="19.5">
      <c r="A164" s="24" t="s">
        <v>344</v>
      </c>
      <c r="B164" s="24" t="s">
        <v>345</v>
      </c>
      <c r="C164" s="25">
        <v>2</v>
      </c>
      <c r="D164" s="28" t="s">
        <v>33</v>
      </c>
      <c r="E164" s="26">
        <v>12</v>
      </c>
      <c r="F164" s="45" t="s">
        <v>120</v>
      </c>
      <c r="G164" s="46"/>
      <c r="H164" s="19"/>
      <c r="I164" s="19"/>
      <c r="J164" s="30">
        <v>0</v>
      </c>
      <c r="O164" s="6">
        <v>0</v>
      </c>
      <c r="Q164" s="6">
        <v>0</v>
      </c>
    </row>
    <row r="165" spans="1:17" ht="29.25">
      <c r="A165" s="24" t="s">
        <v>346</v>
      </c>
      <c r="B165" s="24" t="s">
        <v>347</v>
      </c>
      <c r="C165" s="25">
        <v>1</v>
      </c>
      <c r="D165" s="28" t="s">
        <v>33</v>
      </c>
      <c r="E165" s="26">
        <v>12</v>
      </c>
      <c r="F165" s="45" t="s">
        <v>120</v>
      </c>
      <c r="G165" s="46"/>
      <c r="H165" s="19"/>
      <c r="I165" s="19"/>
      <c r="J165" s="30">
        <v>0</v>
      </c>
      <c r="O165" s="6">
        <v>0</v>
      </c>
      <c r="Q165" s="6">
        <v>0</v>
      </c>
    </row>
    <row r="166" spans="1:17" ht="48.75">
      <c r="A166" s="24" t="s">
        <v>348</v>
      </c>
      <c r="B166" s="24" t="s">
        <v>349</v>
      </c>
      <c r="C166" s="25" t="s">
        <v>0</v>
      </c>
      <c r="D166" s="28" t="s">
        <v>70</v>
      </c>
      <c r="E166" s="26">
        <v>1</v>
      </c>
      <c r="F166" s="45" t="s">
        <v>120</v>
      </c>
      <c r="G166" s="46"/>
      <c r="H166" s="19"/>
      <c r="I166" s="19"/>
      <c r="J166" s="30">
        <v>81</v>
      </c>
      <c r="O166" s="6">
        <v>0</v>
      </c>
      <c r="Q166" s="6">
        <v>0</v>
      </c>
    </row>
    <row r="167" spans="1:17">
      <c r="A167" s="24" t="s">
        <v>0</v>
      </c>
      <c r="B167" s="24" t="s">
        <v>350</v>
      </c>
      <c r="C167" s="25" t="s">
        <v>0</v>
      </c>
      <c r="D167" s="28" t="s">
        <v>0</v>
      </c>
      <c r="E167" s="26"/>
      <c r="F167" s="45" t="s">
        <v>0</v>
      </c>
      <c r="G167" s="46"/>
      <c r="H167" s="19"/>
      <c r="I167" s="19"/>
      <c r="J167" s="30">
        <v>81</v>
      </c>
      <c r="O167" s="6"/>
      <c r="Q167" s="6"/>
    </row>
    <row r="168" spans="1:17" ht="39">
      <c r="A168" s="24" t="s">
        <v>351</v>
      </c>
      <c r="B168" s="24" t="s">
        <v>352</v>
      </c>
      <c r="C168" s="25" t="s">
        <v>0</v>
      </c>
      <c r="D168" s="28" t="s">
        <v>0</v>
      </c>
      <c r="E168" s="26"/>
      <c r="F168" s="45" t="s">
        <v>0</v>
      </c>
      <c r="G168" s="46"/>
      <c r="H168" s="19"/>
      <c r="I168" s="19"/>
      <c r="J168" s="30">
        <v>73.000780000000006</v>
      </c>
      <c r="O168" s="6">
        <v>0</v>
      </c>
      <c r="Q168" s="6">
        <v>0</v>
      </c>
    </row>
    <row r="169" spans="1:17" ht="19.5">
      <c r="A169" s="24" t="s">
        <v>353</v>
      </c>
      <c r="B169" s="24" t="s">
        <v>354</v>
      </c>
      <c r="C169" s="25">
        <v>2</v>
      </c>
      <c r="D169" s="28" t="s">
        <v>41</v>
      </c>
      <c r="E169" s="26">
        <v>1</v>
      </c>
      <c r="F169" s="45" t="s">
        <v>120</v>
      </c>
      <c r="G169" s="46"/>
      <c r="H169" s="19"/>
      <c r="I169" s="19"/>
      <c r="J169" s="30">
        <v>73.000780000000006</v>
      </c>
      <c r="O169" s="6">
        <v>203.60266666666669</v>
      </c>
      <c r="Q169" s="6">
        <v>89.919426027538108</v>
      </c>
    </row>
    <row r="170" spans="1:17" ht="19.5">
      <c r="A170" s="24" t="s">
        <v>355</v>
      </c>
      <c r="B170" s="24" t="s">
        <v>356</v>
      </c>
      <c r="C170" s="25"/>
      <c r="D170" s="28" t="s">
        <v>131</v>
      </c>
      <c r="E170" s="26">
        <v>1</v>
      </c>
      <c r="F170" s="45" t="s">
        <v>120</v>
      </c>
      <c r="G170" s="46"/>
      <c r="H170" s="19"/>
      <c r="I170" s="19"/>
      <c r="J170" s="30">
        <v>0</v>
      </c>
      <c r="O170" s="6">
        <v>0</v>
      </c>
      <c r="Q170" s="6">
        <v>0</v>
      </c>
    </row>
    <row r="171" spans="1:17" ht="29.25">
      <c r="A171" s="24" t="s">
        <v>357</v>
      </c>
      <c r="B171" s="24" t="s">
        <v>358</v>
      </c>
      <c r="C171" s="25" t="s">
        <v>0</v>
      </c>
      <c r="D171" s="28" t="s">
        <v>359</v>
      </c>
      <c r="E171" s="26"/>
      <c r="F171" s="45" t="s">
        <v>120</v>
      </c>
      <c r="G171" s="46"/>
      <c r="H171" s="19"/>
      <c r="I171" s="19"/>
      <c r="J171" s="30">
        <v>0</v>
      </c>
      <c r="O171" s="6">
        <v>0</v>
      </c>
      <c r="Q171" s="6">
        <v>0</v>
      </c>
    </row>
    <row r="172" spans="1:17">
      <c r="A172" s="24" t="s">
        <v>0</v>
      </c>
      <c r="B172" s="24" t="s">
        <v>360</v>
      </c>
      <c r="C172" s="25" t="s">
        <v>0</v>
      </c>
      <c r="D172" s="28" t="s">
        <v>0</v>
      </c>
      <c r="E172" s="26"/>
      <c r="F172" s="45" t="s">
        <v>0</v>
      </c>
      <c r="G172" s="46"/>
      <c r="H172" s="19"/>
      <c r="I172" s="19"/>
      <c r="J172" s="30">
        <v>73.000780000000006</v>
      </c>
      <c r="O172" s="6"/>
      <c r="Q172" s="6"/>
    </row>
    <row r="173" spans="1:17" ht="39">
      <c r="A173" s="24" t="s">
        <v>361</v>
      </c>
      <c r="B173" s="24" t="s">
        <v>362</v>
      </c>
      <c r="C173" s="25" t="s">
        <v>0</v>
      </c>
      <c r="D173" s="28" t="s">
        <v>0</v>
      </c>
      <c r="E173" s="26"/>
      <c r="F173" s="45" t="s">
        <v>0</v>
      </c>
      <c r="G173" s="46"/>
      <c r="H173" s="19"/>
      <c r="I173" s="19"/>
      <c r="J173" s="30">
        <v>23.943560000000002</v>
      </c>
      <c r="O173" s="6">
        <v>0</v>
      </c>
      <c r="Q173" s="6">
        <v>0</v>
      </c>
    </row>
    <row r="174" spans="1:17" ht="68.25">
      <c r="A174" s="24" t="s">
        <v>363</v>
      </c>
      <c r="B174" s="24" t="s">
        <v>364</v>
      </c>
      <c r="C174" s="25" t="s">
        <v>0</v>
      </c>
      <c r="D174" s="28" t="s">
        <v>41</v>
      </c>
      <c r="E174" s="26"/>
      <c r="F174" s="45" t="s">
        <v>120</v>
      </c>
      <c r="G174" s="46"/>
      <c r="H174" s="19"/>
      <c r="I174" s="19"/>
      <c r="J174" s="30">
        <v>23.943560000000002</v>
      </c>
      <c r="O174" s="6">
        <v>0</v>
      </c>
      <c r="Q174" s="6">
        <v>0</v>
      </c>
    </row>
    <row r="175" spans="1:17" ht="48.75">
      <c r="A175" s="24" t="s">
        <v>365</v>
      </c>
      <c r="B175" s="24" t="s">
        <v>366</v>
      </c>
      <c r="C175" s="25" t="s">
        <v>0</v>
      </c>
      <c r="D175" s="28" t="s">
        <v>0</v>
      </c>
      <c r="E175" s="26"/>
      <c r="F175" s="45" t="s">
        <v>120</v>
      </c>
      <c r="G175" s="46"/>
      <c r="H175" s="19"/>
      <c r="I175" s="19"/>
      <c r="J175" s="30">
        <v>0</v>
      </c>
      <c r="O175" s="6">
        <v>0</v>
      </c>
      <c r="Q175" s="6">
        <v>0</v>
      </c>
    </row>
    <row r="176" spans="1:17">
      <c r="A176" s="24" t="s">
        <v>0</v>
      </c>
      <c r="B176" s="24" t="s">
        <v>367</v>
      </c>
      <c r="C176" s="25" t="s">
        <v>0</v>
      </c>
      <c r="D176" s="28" t="s">
        <v>0</v>
      </c>
      <c r="E176" s="26"/>
      <c r="F176" s="45" t="s">
        <v>0</v>
      </c>
      <c r="G176" s="46"/>
      <c r="H176" s="19"/>
      <c r="I176" s="19"/>
      <c r="J176" s="30">
        <v>23.943560000000002</v>
      </c>
      <c r="O176" s="6"/>
      <c r="Q176" s="6"/>
    </row>
    <row r="177" spans="1:17" ht="29.25">
      <c r="A177" s="24" t="s">
        <v>368</v>
      </c>
      <c r="B177" s="24" t="s">
        <v>369</v>
      </c>
      <c r="C177" s="25" t="s">
        <v>0</v>
      </c>
      <c r="D177" s="28" t="s">
        <v>0</v>
      </c>
      <c r="E177" s="26"/>
      <c r="F177" s="45" t="s">
        <v>0</v>
      </c>
      <c r="G177" s="46"/>
      <c r="H177" s="19"/>
      <c r="I177" s="19"/>
      <c r="J177" s="30">
        <v>103.77248</v>
      </c>
      <c r="O177" s="6">
        <v>0</v>
      </c>
      <c r="Q177" s="6">
        <v>0</v>
      </c>
    </row>
    <row r="178" spans="1:17" ht="39">
      <c r="A178" s="24" t="s">
        <v>370</v>
      </c>
      <c r="B178" s="24" t="s">
        <v>371</v>
      </c>
      <c r="C178" s="25">
        <v>1</v>
      </c>
      <c r="D178" s="28" t="s">
        <v>372</v>
      </c>
      <c r="E178" s="26"/>
      <c r="F178" s="45" t="s">
        <v>120</v>
      </c>
      <c r="G178" s="46"/>
      <c r="H178" s="19"/>
      <c r="I178" s="19"/>
      <c r="J178" s="30">
        <v>7.1089919999999998</v>
      </c>
      <c r="O178" s="6">
        <v>2.4638519789607192</v>
      </c>
      <c r="Q178" s="6">
        <v>0.36033226690534553</v>
      </c>
    </row>
    <row r="179" spans="1:17" ht="39">
      <c r="A179" s="24" t="s">
        <v>373</v>
      </c>
      <c r="B179" s="24" t="s">
        <v>374</v>
      </c>
      <c r="C179" s="25">
        <v>1</v>
      </c>
      <c r="D179" s="28" t="s">
        <v>372</v>
      </c>
      <c r="E179" s="26"/>
      <c r="F179" s="45" t="s">
        <v>120</v>
      </c>
      <c r="G179" s="46"/>
      <c r="H179" s="19"/>
      <c r="I179" s="19"/>
      <c r="J179" s="30">
        <v>96.663488000000001</v>
      </c>
      <c r="O179" s="6">
        <v>0</v>
      </c>
      <c r="Q179" s="6">
        <v>0</v>
      </c>
    </row>
    <row r="180" spans="1:17">
      <c r="A180" s="24" t="s">
        <v>0</v>
      </c>
      <c r="B180" s="24" t="s">
        <v>375</v>
      </c>
      <c r="C180" s="25" t="s">
        <v>0</v>
      </c>
      <c r="D180" s="28" t="s">
        <v>0</v>
      </c>
      <c r="E180" s="26"/>
      <c r="F180" s="45" t="s">
        <v>0</v>
      </c>
      <c r="G180" s="46"/>
      <c r="H180" s="19"/>
      <c r="I180" s="19"/>
      <c r="J180" s="30">
        <v>103.77248</v>
      </c>
      <c r="O180" s="6"/>
      <c r="Q180" s="6"/>
    </row>
    <row r="181" spans="1:17">
      <c r="A181" s="24" t="s">
        <v>376</v>
      </c>
      <c r="B181" s="24" t="s">
        <v>377</v>
      </c>
      <c r="C181" s="25" t="s">
        <v>0</v>
      </c>
      <c r="D181" s="28" t="s">
        <v>0</v>
      </c>
      <c r="E181" s="26"/>
      <c r="F181" s="45" t="s">
        <v>0</v>
      </c>
      <c r="G181" s="46"/>
      <c r="H181" s="19"/>
      <c r="I181" s="19"/>
      <c r="J181" s="30">
        <v>79.029037199999991</v>
      </c>
      <c r="O181" s="6">
        <v>4.91</v>
      </c>
      <c r="Q181" s="6">
        <v>4.91</v>
      </c>
    </row>
    <row r="182" spans="1:17" ht="48.75">
      <c r="A182" s="24" t="s">
        <v>378</v>
      </c>
      <c r="B182" s="24" t="s">
        <v>379</v>
      </c>
      <c r="C182" s="25">
        <v>1</v>
      </c>
      <c r="D182" s="28" t="s">
        <v>288</v>
      </c>
      <c r="E182" s="26">
        <v>1</v>
      </c>
      <c r="F182" s="45" t="s">
        <v>380</v>
      </c>
      <c r="G182" s="46"/>
      <c r="H182" s="19">
        <v>18727.259999999998</v>
      </c>
      <c r="I182" s="19">
        <v>4.22</v>
      </c>
      <c r="J182" s="30">
        <v>79.029037199999991</v>
      </c>
      <c r="K182" s="4">
        <v>3473.68</v>
      </c>
      <c r="L182" s="4">
        <f>K182/I182/E182</f>
        <v>823.14691943127968</v>
      </c>
      <c r="O182" s="6">
        <v>4.91</v>
      </c>
      <c r="Q182" s="6">
        <v>4.91</v>
      </c>
    </row>
    <row r="183" spans="1:17">
      <c r="A183" s="24" t="s">
        <v>0</v>
      </c>
      <c r="B183" s="24" t="s">
        <v>381</v>
      </c>
      <c r="C183" s="25" t="s">
        <v>0</v>
      </c>
      <c r="D183" s="28" t="s">
        <v>0</v>
      </c>
      <c r="E183" s="26"/>
      <c r="F183" s="45" t="s">
        <v>0</v>
      </c>
      <c r="G183" s="46"/>
      <c r="H183" s="19"/>
      <c r="I183" s="19"/>
      <c r="J183" s="30">
        <v>79.029037199999991</v>
      </c>
      <c r="O183" s="6"/>
      <c r="Q183" s="6"/>
    </row>
    <row r="184" spans="1:17" ht="19.5">
      <c r="A184" s="24" t="s">
        <v>382</v>
      </c>
      <c r="B184" s="24" t="s">
        <v>383</v>
      </c>
      <c r="C184" s="25" t="s">
        <v>0</v>
      </c>
      <c r="D184" s="28" t="s">
        <v>0</v>
      </c>
      <c r="E184" s="26"/>
      <c r="F184" s="45" t="s">
        <v>0</v>
      </c>
      <c r="G184" s="46"/>
      <c r="H184" s="19"/>
      <c r="I184" s="19"/>
      <c r="J184" s="30">
        <v>25.64978</v>
      </c>
      <c r="K184" s="4">
        <v>18273.2</v>
      </c>
      <c r="O184" s="6">
        <v>0</v>
      </c>
      <c r="Q184" s="6">
        <v>0</v>
      </c>
    </row>
    <row r="185" spans="1:17">
      <c r="A185" s="24" t="s">
        <v>384</v>
      </c>
      <c r="B185" s="24" t="s">
        <v>88</v>
      </c>
      <c r="C185" s="25" t="s">
        <v>0</v>
      </c>
      <c r="D185" s="28" t="s">
        <v>0</v>
      </c>
      <c r="E185" s="26"/>
      <c r="F185" s="45" t="s">
        <v>0</v>
      </c>
      <c r="G185" s="46"/>
      <c r="H185" s="19"/>
      <c r="I185" s="19"/>
      <c r="J185" s="30">
        <v>25.64978</v>
      </c>
      <c r="O185" s="6">
        <v>0</v>
      </c>
      <c r="Q185" s="6">
        <v>0</v>
      </c>
    </row>
    <row r="186" spans="1:17" ht="22.5" customHeight="1">
      <c r="A186" s="24" t="s">
        <v>385</v>
      </c>
      <c r="B186" s="24" t="s">
        <v>386</v>
      </c>
      <c r="C186" s="25">
        <v>1</v>
      </c>
      <c r="D186" s="28" t="s">
        <v>41</v>
      </c>
      <c r="E186" s="26">
        <v>1</v>
      </c>
      <c r="F186" s="45" t="s">
        <v>100</v>
      </c>
      <c r="G186" s="46"/>
      <c r="H186" s="31">
        <v>183.29999999999998</v>
      </c>
      <c r="I186" s="19">
        <v>27.44</v>
      </c>
      <c r="J186" s="30">
        <v>5.0297519999999993</v>
      </c>
      <c r="K186" s="14">
        <f>22152-18171</f>
        <v>3981</v>
      </c>
      <c r="L186" s="20"/>
      <c r="M186" s="20"/>
      <c r="N186" s="20"/>
      <c r="O186" s="6">
        <v>29.16</v>
      </c>
      <c r="Q186" s="6">
        <v>29.16</v>
      </c>
    </row>
    <row r="187" spans="1:17" ht="27" customHeight="1">
      <c r="A187" s="24" t="s">
        <v>387</v>
      </c>
      <c r="B187" s="24" t="s">
        <v>388</v>
      </c>
      <c r="C187" s="25">
        <v>1</v>
      </c>
      <c r="D187" s="28" t="s">
        <v>41</v>
      </c>
      <c r="E187" s="26">
        <v>1</v>
      </c>
      <c r="F187" s="45" t="s">
        <v>100</v>
      </c>
      <c r="G187" s="46"/>
      <c r="H187" s="31">
        <v>122.2</v>
      </c>
      <c r="I187" s="19">
        <v>120.04</v>
      </c>
      <c r="J187" s="30">
        <v>14.668888000000001</v>
      </c>
      <c r="K187" s="14"/>
      <c r="L187" s="14">
        <v>286.67</v>
      </c>
      <c r="M187" s="20"/>
      <c r="N187" s="20"/>
      <c r="O187" s="6">
        <v>135.79</v>
      </c>
      <c r="Q187" s="6">
        <v>135.79</v>
      </c>
    </row>
    <row r="188" spans="1:17" ht="27" customHeight="1">
      <c r="A188" s="24" t="s">
        <v>389</v>
      </c>
      <c r="B188" s="24" t="s">
        <v>390</v>
      </c>
      <c r="C188" s="25">
        <v>1</v>
      </c>
      <c r="D188" s="28" t="s">
        <v>41</v>
      </c>
      <c r="E188" s="26">
        <v>1</v>
      </c>
      <c r="F188" s="45" t="s">
        <v>100</v>
      </c>
      <c r="G188" s="46"/>
      <c r="H188" s="31">
        <v>305.5</v>
      </c>
      <c r="I188" s="19">
        <v>19.48</v>
      </c>
      <c r="J188" s="30">
        <v>5.9511400000000005</v>
      </c>
      <c r="K188" s="14"/>
      <c r="L188" s="20"/>
      <c r="M188" s="20"/>
      <c r="N188" s="20"/>
      <c r="O188" s="6">
        <v>20.69</v>
      </c>
      <c r="Q188" s="6">
        <v>20.69</v>
      </c>
    </row>
    <row r="189" spans="1:17">
      <c r="A189" s="24" t="s">
        <v>0</v>
      </c>
      <c r="B189" s="24" t="s">
        <v>391</v>
      </c>
      <c r="C189" s="25" t="s">
        <v>0</v>
      </c>
      <c r="D189" s="28" t="s">
        <v>0</v>
      </c>
      <c r="E189" s="26"/>
      <c r="F189" s="45" t="s">
        <v>0</v>
      </c>
      <c r="G189" s="46"/>
      <c r="H189" s="19"/>
      <c r="I189" s="19"/>
      <c r="J189" s="30">
        <v>25.64978</v>
      </c>
      <c r="K189" s="20"/>
      <c r="L189" s="20"/>
      <c r="M189" s="20"/>
      <c r="N189" s="20"/>
      <c r="O189" s="6"/>
      <c r="Q189" s="6"/>
    </row>
    <row r="190" spans="1:17" ht="19.5">
      <c r="A190" s="24" t="s">
        <v>392</v>
      </c>
      <c r="B190" s="24" t="s">
        <v>393</v>
      </c>
      <c r="C190" s="25" t="s">
        <v>0</v>
      </c>
      <c r="D190" s="28" t="s">
        <v>0</v>
      </c>
      <c r="E190" s="26"/>
      <c r="F190" s="45" t="s">
        <v>0</v>
      </c>
      <c r="G190" s="46"/>
      <c r="H190" s="19"/>
      <c r="I190" s="19"/>
      <c r="J190" s="30">
        <v>2.0048399999999997</v>
      </c>
      <c r="O190" s="6">
        <v>0</v>
      </c>
      <c r="Q190" s="6">
        <v>0</v>
      </c>
    </row>
    <row r="191" spans="1:17">
      <c r="A191" s="24" t="s">
        <v>394</v>
      </c>
      <c r="B191" s="24" t="s">
        <v>395</v>
      </c>
      <c r="C191" s="25">
        <v>1</v>
      </c>
      <c r="D191" s="28" t="s">
        <v>41</v>
      </c>
      <c r="E191" s="26"/>
      <c r="F191" s="45" t="s">
        <v>120</v>
      </c>
      <c r="G191" s="46"/>
      <c r="H191" s="19"/>
      <c r="I191" s="19"/>
      <c r="J191" s="30">
        <v>2.0048399999999997</v>
      </c>
      <c r="O191" s="6">
        <v>0.23</v>
      </c>
      <c r="Q191" s="6">
        <v>0.23</v>
      </c>
    </row>
    <row r="192" spans="1:17">
      <c r="A192" s="24" t="s">
        <v>396</v>
      </c>
      <c r="B192" s="24" t="s">
        <v>397</v>
      </c>
      <c r="C192" s="25">
        <v>1</v>
      </c>
      <c r="D192" s="28" t="s">
        <v>272</v>
      </c>
      <c r="E192" s="26"/>
      <c r="F192" s="45" t="s">
        <v>120</v>
      </c>
      <c r="G192" s="46"/>
      <c r="H192" s="19"/>
      <c r="I192" s="19"/>
      <c r="J192" s="30">
        <v>0</v>
      </c>
      <c r="O192" s="6">
        <v>5.44</v>
      </c>
      <c r="Q192" s="6">
        <v>5.44</v>
      </c>
    </row>
    <row r="193" spans="1:17" ht="29.25">
      <c r="A193" s="24" t="s">
        <v>398</v>
      </c>
      <c r="B193" s="24" t="s">
        <v>399</v>
      </c>
      <c r="C193" s="25">
        <v>1</v>
      </c>
      <c r="D193" s="28" t="s">
        <v>400</v>
      </c>
      <c r="E193" s="26"/>
      <c r="F193" s="45" t="s">
        <v>120</v>
      </c>
      <c r="G193" s="46"/>
      <c r="H193" s="19"/>
      <c r="I193" s="19"/>
      <c r="J193" s="30">
        <v>0</v>
      </c>
      <c r="O193" s="6">
        <v>0</v>
      </c>
      <c r="Q193" s="6">
        <v>0</v>
      </c>
    </row>
    <row r="194" spans="1:17">
      <c r="A194" s="24" t="s">
        <v>401</v>
      </c>
      <c r="B194" s="24" t="s">
        <v>88</v>
      </c>
      <c r="C194" s="25" t="s">
        <v>0</v>
      </c>
      <c r="D194" s="28" t="s">
        <v>0</v>
      </c>
      <c r="E194" s="26"/>
      <c r="F194" s="45" t="s">
        <v>0</v>
      </c>
      <c r="G194" s="46"/>
      <c r="H194" s="19"/>
      <c r="I194" s="19"/>
      <c r="J194" s="30">
        <v>0</v>
      </c>
      <c r="O194" s="6">
        <v>0</v>
      </c>
      <c r="Q194" s="6">
        <v>0</v>
      </c>
    </row>
    <row r="195" spans="1:17">
      <c r="A195" s="24" t="s">
        <v>402</v>
      </c>
      <c r="B195" s="24" t="s">
        <v>403</v>
      </c>
      <c r="C195" s="25" t="s">
        <v>0</v>
      </c>
      <c r="D195" s="28" t="s">
        <v>0</v>
      </c>
      <c r="E195" s="26"/>
      <c r="F195" s="45" t="s">
        <v>120</v>
      </c>
      <c r="G195" s="46"/>
      <c r="H195" s="19"/>
      <c r="I195" s="19"/>
      <c r="J195" s="30">
        <v>0</v>
      </c>
      <c r="O195" s="6">
        <v>0</v>
      </c>
      <c r="Q195" s="6">
        <v>0</v>
      </c>
    </row>
    <row r="196" spans="1:17" ht="29.25">
      <c r="A196" s="24" t="s">
        <v>404</v>
      </c>
      <c r="B196" s="24" t="s">
        <v>405</v>
      </c>
      <c r="C196" s="25" t="s">
        <v>0</v>
      </c>
      <c r="D196" s="28" t="s">
        <v>0</v>
      </c>
      <c r="E196" s="26"/>
      <c r="F196" s="45" t="s">
        <v>120</v>
      </c>
      <c r="G196" s="46"/>
      <c r="H196" s="19"/>
      <c r="I196" s="19"/>
      <c r="J196" s="30">
        <v>0</v>
      </c>
      <c r="O196" s="6">
        <v>0</v>
      </c>
      <c r="Q196" s="6">
        <v>0</v>
      </c>
    </row>
    <row r="197" spans="1:17" ht="39">
      <c r="A197" s="24" t="s">
        <v>406</v>
      </c>
      <c r="B197" s="24" t="s">
        <v>407</v>
      </c>
      <c r="C197" s="25" t="s">
        <v>0</v>
      </c>
      <c r="D197" s="28" t="s">
        <v>0</v>
      </c>
      <c r="E197" s="26"/>
      <c r="F197" s="45" t="s">
        <v>120</v>
      </c>
      <c r="G197" s="46"/>
      <c r="H197" s="19"/>
      <c r="I197" s="19"/>
      <c r="J197" s="30">
        <v>0</v>
      </c>
      <c r="O197" s="6">
        <v>0</v>
      </c>
      <c r="Q197" s="6">
        <v>0</v>
      </c>
    </row>
    <row r="198" spans="1:17">
      <c r="A198" s="24" t="s">
        <v>0</v>
      </c>
      <c r="B198" s="24" t="s">
        <v>408</v>
      </c>
      <c r="C198" s="25" t="s">
        <v>0</v>
      </c>
      <c r="D198" s="28" t="s">
        <v>0</v>
      </c>
      <c r="E198" s="26"/>
      <c r="F198" s="45" t="s">
        <v>0</v>
      </c>
      <c r="G198" s="46"/>
      <c r="H198" s="19"/>
      <c r="I198" s="19"/>
      <c r="J198" s="30">
        <v>2.0048399999999997</v>
      </c>
      <c r="O198" s="6"/>
      <c r="Q198" s="6"/>
    </row>
    <row r="199" spans="1:17" ht="48.75">
      <c r="A199" s="24" t="s">
        <v>409</v>
      </c>
      <c r="B199" s="24" t="s">
        <v>410</v>
      </c>
      <c r="C199" s="25" t="s">
        <v>0</v>
      </c>
      <c r="D199" s="28" t="s">
        <v>0</v>
      </c>
      <c r="E199" s="26"/>
      <c r="F199" s="45" t="s">
        <v>0</v>
      </c>
      <c r="G199" s="46"/>
      <c r="H199" s="19"/>
      <c r="I199" s="19"/>
      <c r="J199" s="30">
        <v>0</v>
      </c>
      <c r="K199" s="18"/>
      <c r="O199" s="6">
        <v>0</v>
      </c>
      <c r="Q199" s="6">
        <v>0</v>
      </c>
    </row>
    <row r="200" spans="1:17" ht="19.5">
      <c r="A200" s="24" t="s">
        <v>411</v>
      </c>
      <c r="B200" s="24" t="s">
        <v>412</v>
      </c>
      <c r="C200" s="25" t="s">
        <v>0</v>
      </c>
      <c r="D200" s="28" t="s">
        <v>19</v>
      </c>
      <c r="E200" s="26"/>
      <c r="F200" s="45" t="s">
        <v>0</v>
      </c>
      <c r="G200" s="46"/>
      <c r="H200" s="19"/>
      <c r="I200" s="19"/>
      <c r="J200" s="30">
        <v>0</v>
      </c>
      <c r="K200" s="18"/>
      <c r="O200" s="6">
        <v>0</v>
      </c>
      <c r="Q200" s="6">
        <v>0</v>
      </c>
    </row>
    <row r="201" spans="1:17" ht="29.25">
      <c r="A201" s="24" t="s">
        <v>413</v>
      </c>
      <c r="B201" s="24" t="s">
        <v>414</v>
      </c>
      <c r="C201" s="25" t="s">
        <v>0</v>
      </c>
      <c r="D201" s="28" t="s">
        <v>415</v>
      </c>
      <c r="E201" s="26"/>
      <c r="F201" s="45" t="s">
        <v>0</v>
      </c>
      <c r="G201" s="46"/>
      <c r="H201" s="19"/>
      <c r="I201" s="19"/>
      <c r="J201" s="30">
        <v>0</v>
      </c>
      <c r="K201" s="18"/>
      <c r="O201" s="6">
        <v>0</v>
      </c>
      <c r="Q201" s="6">
        <v>0</v>
      </c>
    </row>
    <row r="202" spans="1:17">
      <c r="A202" s="24" t="s">
        <v>416</v>
      </c>
      <c r="B202" s="24" t="s">
        <v>417</v>
      </c>
      <c r="C202" s="25" t="s">
        <v>0</v>
      </c>
      <c r="D202" s="28" t="s">
        <v>19</v>
      </c>
      <c r="E202" s="26"/>
      <c r="F202" s="45" t="s">
        <v>0</v>
      </c>
      <c r="G202" s="46"/>
      <c r="H202" s="19"/>
      <c r="I202" s="19"/>
      <c r="J202" s="30">
        <v>0</v>
      </c>
      <c r="K202" s="18"/>
      <c r="O202" s="6">
        <v>0</v>
      </c>
      <c r="Q202" s="6">
        <v>0</v>
      </c>
    </row>
    <row r="203" spans="1:17" ht="19.5">
      <c r="A203" s="24" t="s">
        <v>418</v>
      </c>
      <c r="B203" s="24" t="s">
        <v>419</v>
      </c>
      <c r="C203" s="25" t="s">
        <v>0</v>
      </c>
      <c r="D203" s="28" t="s">
        <v>0</v>
      </c>
      <c r="E203" s="26"/>
      <c r="F203" s="45" t="s">
        <v>0</v>
      </c>
      <c r="G203" s="46"/>
      <c r="H203" s="19"/>
      <c r="I203" s="19"/>
      <c r="J203" s="30">
        <v>0</v>
      </c>
      <c r="K203" s="18"/>
      <c r="O203" s="6">
        <v>0</v>
      </c>
      <c r="Q203" s="6">
        <v>0</v>
      </c>
    </row>
    <row r="204" spans="1:17">
      <c r="A204" s="24" t="s">
        <v>420</v>
      </c>
      <c r="B204" s="24" t="s">
        <v>421</v>
      </c>
      <c r="C204" s="25" t="s">
        <v>0</v>
      </c>
      <c r="D204" s="28" t="s">
        <v>0</v>
      </c>
      <c r="E204" s="26"/>
      <c r="F204" s="45" t="s">
        <v>0</v>
      </c>
      <c r="G204" s="46"/>
      <c r="H204" s="19"/>
      <c r="I204" s="19"/>
      <c r="J204" s="30">
        <v>0</v>
      </c>
      <c r="K204" s="18"/>
      <c r="O204" s="6">
        <v>0</v>
      </c>
      <c r="Q204" s="6">
        <v>0</v>
      </c>
    </row>
    <row r="205" spans="1:17">
      <c r="A205" s="24" t="s">
        <v>422</v>
      </c>
      <c r="B205" s="24" t="s">
        <v>423</v>
      </c>
      <c r="C205" s="25" t="s">
        <v>0</v>
      </c>
      <c r="D205" s="28" t="s">
        <v>0</v>
      </c>
      <c r="E205" s="26"/>
      <c r="F205" s="45" t="s">
        <v>0</v>
      </c>
      <c r="G205" s="46"/>
      <c r="H205" s="19"/>
      <c r="I205" s="19"/>
      <c r="J205" s="30">
        <v>0</v>
      </c>
      <c r="K205" s="18"/>
      <c r="O205" s="6">
        <v>0</v>
      </c>
      <c r="Q205" s="6">
        <v>0</v>
      </c>
    </row>
    <row r="206" spans="1:17">
      <c r="A206" s="24" t="s">
        <v>424</v>
      </c>
      <c r="B206" s="24" t="s">
        <v>425</v>
      </c>
      <c r="C206" s="25" t="s">
        <v>0</v>
      </c>
      <c r="D206" s="28" t="s">
        <v>41</v>
      </c>
      <c r="E206" s="26"/>
      <c r="F206" s="45" t="s">
        <v>0</v>
      </c>
      <c r="G206" s="46"/>
      <c r="H206" s="19"/>
      <c r="I206" s="19"/>
      <c r="J206" s="30">
        <v>0</v>
      </c>
      <c r="K206" s="18"/>
      <c r="O206" s="6">
        <v>0</v>
      </c>
      <c r="Q206" s="6">
        <v>0</v>
      </c>
    </row>
    <row r="207" spans="1:17" ht="29.25">
      <c r="A207" s="24" t="s">
        <v>426</v>
      </c>
      <c r="B207" s="24" t="s">
        <v>427</v>
      </c>
      <c r="C207" s="25" t="s">
        <v>0</v>
      </c>
      <c r="D207" s="28" t="s">
        <v>428</v>
      </c>
      <c r="E207" s="26"/>
      <c r="F207" s="45" t="s">
        <v>0</v>
      </c>
      <c r="G207" s="46"/>
      <c r="H207" s="19"/>
      <c r="I207" s="19"/>
      <c r="J207" s="30">
        <v>0</v>
      </c>
      <c r="K207" s="18"/>
      <c r="O207" s="6">
        <v>0</v>
      </c>
      <c r="Q207" s="6">
        <v>0</v>
      </c>
    </row>
    <row r="208" spans="1:17" ht="19.5">
      <c r="A208" s="24" t="s">
        <v>429</v>
      </c>
      <c r="B208" s="24" t="s">
        <v>430</v>
      </c>
      <c r="C208" s="25" t="s">
        <v>0</v>
      </c>
      <c r="D208" s="28" t="s">
        <v>431</v>
      </c>
      <c r="E208" s="26"/>
      <c r="F208" s="45" t="s">
        <v>0</v>
      </c>
      <c r="G208" s="46"/>
      <c r="H208" s="19"/>
      <c r="I208" s="19"/>
      <c r="J208" s="30">
        <v>0</v>
      </c>
      <c r="K208" s="18"/>
      <c r="O208" s="6">
        <v>0</v>
      </c>
      <c r="Q208" s="6">
        <v>0</v>
      </c>
    </row>
    <row r="209" spans="1:17" ht="19.5">
      <c r="A209" s="24" t="s">
        <v>432</v>
      </c>
      <c r="B209" s="24" t="s">
        <v>433</v>
      </c>
      <c r="C209" s="25" t="s">
        <v>0</v>
      </c>
      <c r="D209" s="28" t="s">
        <v>434</v>
      </c>
      <c r="E209" s="26"/>
      <c r="F209" s="45" t="s">
        <v>0</v>
      </c>
      <c r="G209" s="46"/>
      <c r="H209" s="19"/>
      <c r="I209" s="19"/>
      <c r="J209" s="30">
        <v>0</v>
      </c>
      <c r="K209" s="18"/>
      <c r="O209" s="6">
        <v>0</v>
      </c>
      <c r="Q209" s="6">
        <v>0</v>
      </c>
    </row>
    <row r="210" spans="1:17">
      <c r="A210" s="24" t="s">
        <v>0</v>
      </c>
      <c r="B210" s="24" t="s">
        <v>435</v>
      </c>
      <c r="C210" s="25" t="s">
        <v>0</v>
      </c>
      <c r="D210" s="28" t="s">
        <v>0</v>
      </c>
      <c r="E210" s="26"/>
      <c r="F210" s="45" t="s">
        <v>0</v>
      </c>
      <c r="G210" s="46"/>
      <c r="H210" s="19"/>
      <c r="I210" s="19"/>
      <c r="J210" s="30">
        <v>0</v>
      </c>
      <c r="K210" s="18"/>
      <c r="O210" s="6"/>
      <c r="Q210" s="6"/>
    </row>
    <row r="211" spans="1:17">
      <c r="A211" s="24" t="s">
        <v>0</v>
      </c>
      <c r="B211" s="24" t="s">
        <v>436</v>
      </c>
      <c r="C211" s="25" t="s">
        <v>0</v>
      </c>
      <c r="D211" s="28" t="s">
        <v>0</v>
      </c>
      <c r="E211" s="26"/>
      <c r="F211" s="45" t="s">
        <v>0</v>
      </c>
      <c r="G211" s="46"/>
      <c r="H211" s="19"/>
      <c r="I211" s="19"/>
      <c r="J211" s="30">
        <v>1342.5382349387016</v>
      </c>
      <c r="O211" s="21"/>
      <c r="Q211" s="21"/>
    </row>
    <row r="212" spans="1:17">
      <c r="J212" s="14">
        <v>1342538.79</v>
      </c>
    </row>
    <row r="213" spans="1:17">
      <c r="A213" s="14"/>
      <c r="B213" s="36" t="s">
        <v>437</v>
      </c>
      <c r="C213" s="37"/>
      <c r="D213" s="38"/>
      <c r="E213" s="38"/>
    </row>
    <row r="214" spans="1:17" ht="18" customHeight="1">
      <c r="B214" s="36" t="s">
        <v>1</v>
      </c>
      <c r="C214" s="38"/>
      <c r="D214" s="38"/>
      <c r="E214" s="38"/>
      <c r="H214" s="47" t="s">
        <v>438</v>
      </c>
      <c r="I214" s="47"/>
    </row>
  </sheetData>
  <mergeCells count="210">
    <mergeCell ref="F207:G207"/>
    <mergeCell ref="F208:G208"/>
    <mergeCell ref="F209:G209"/>
    <mergeCell ref="F210:G210"/>
    <mergeCell ref="F211:G211"/>
    <mergeCell ref="H214:I214"/>
    <mergeCell ref="F201:G201"/>
    <mergeCell ref="F202:G202"/>
    <mergeCell ref="F203:G203"/>
    <mergeCell ref="F204:G204"/>
    <mergeCell ref="F205:G205"/>
    <mergeCell ref="F206:G206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F179:G179"/>
    <mergeCell ref="F180:G180"/>
    <mergeCell ref="F181:G181"/>
    <mergeCell ref="F182:G182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F159:G159"/>
    <mergeCell ref="F160:G160"/>
    <mergeCell ref="F161:G161"/>
    <mergeCell ref="F162:G162"/>
    <mergeCell ref="F163:G163"/>
    <mergeCell ref="F164:G164"/>
    <mergeCell ref="F153:G153"/>
    <mergeCell ref="F154:G154"/>
    <mergeCell ref="F155:G155"/>
    <mergeCell ref="F156:G156"/>
    <mergeCell ref="F157:G157"/>
    <mergeCell ref="F158:G158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F111:G111"/>
    <mergeCell ref="F112:G112"/>
    <mergeCell ref="F113:G113"/>
    <mergeCell ref="F114:G114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87:G87"/>
    <mergeCell ref="F88:G88"/>
    <mergeCell ref="F89:G89"/>
    <mergeCell ref="F90:G90"/>
    <mergeCell ref="F91:G91"/>
    <mergeCell ref="F92:G92"/>
    <mergeCell ref="F81:G81"/>
    <mergeCell ref="F82:G82"/>
    <mergeCell ref="F83:G83"/>
    <mergeCell ref="F84:G84"/>
    <mergeCell ref="F85:G85"/>
    <mergeCell ref="F86:G86"/>
    <mergeCell ref="F75:G75"/>
    <mergeCell ref="F76:G76"/>
    <mergeCell ref="F77:G77"/>
    <mergeCell ref="F78:G78"/>
    <mergeCell ref="F79:G79"/>
    <mergeCell ref="F80:G80"/>
    <mergeCell ref="F69:G69"/>
    <mergeCell ref="F70:G70"/>
    <mergeCell ref="F71:G71"/>
    <mergeCell ref="F72:G72"/>
    <mergeCell ref="F73:G73"/>
    <mergeCell ref="F74:G74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A3:J3"/>
    <mergeCell ref="A4:F5"/>
    <mergeCell ref="G4:J4"/>
    <mergeCell ref="G5:J5"/>
    <mergeCell ref="G6:J6"/>
    <mergeCell ref="F8:G8"/>
    <mergeCell ref="F15:G15"/>
    <mergeCell ref="F16:G16"/>
    <mergeCell ref="F17:G17"/>
  </mergeCells>
  <pageMargins left="0.7" right="0.7" top="0.75" bottom="0.75" header="0.3" footer="0.3"/>
  <pageSetup paperSize="9" scale="78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2015-04-12T12:07:00Z</dcterms:modified>
</cp:coreProperties>
</file>